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60" windowHeight="9540" activeTab="0"/>
  </bookViews>
  <sheets>
    <sheet name="R 1 hommes" sheetId="1" r:id="rId1"/>
    <sheet name="R2 A hommes" sheetId="2" r:id="rId2"/>
    <sheet name="R2 B hommes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<sst xmlns="http://schemas.openxmlformats.org/spreadsheetml/2006/main" count="518" uniqueCount="130">
  <si>
    <t>CHAMPIONNAT DES CLUBS HOMMES 2016</t>
  </si>
  <si>
    <t>REGIONALE 2A - 2ème Journée - 05/06/2016 - Evreux</t>
  </si>
  <si>
    <t>T.O. LE HAVRE 2</t>
  </si>
  <si>
    <t>BCA EVREUX 2</t>
  </si>
  <si>
    <t>LES TITANS ROUEN 2</t>
  </si>
  <si>
    <t>LAC DE CANIEL 1</t>
  </si>
  <si>
    <t>BC LA MIVOIE 1</t>
  </si>
  <si>
    <t>CBC YVETÔT 2</t>
  </si>
  <si>
    <t>CS GRAVENCHON 1</t>
  </si>
  <si>
    <t>O'LL STAR STMARCEL 1</t>
  </si>
  <si>
    <t>TOTAL QUILLES</t>
  </si>
  <si>
    <t>NOMBRE DE LIGNES</t>
  </si>
  <si>
    <t>MOYENNE</t>
  </si>
  <si>
    <t>Licence</t>
  </si>
  <si>
    <t>PISTES</t>
  </si>
  <si>
    <t>99 62117</t>
  </si>
  <si>
    <t>VALLEE Jacques</t>
  </si>
  <si>
    <t>89 59436</t>
  </si>
  <si>
    <t>BOURLET Michel</t>
  </si>
  <si>
    <t>6 91516</t>
  </si>
  <si>
    <t>ROGER Gérard</t>
  </si>
  <si>
    <t>5 88590</t>
  </si>
  <si>
    <t>LECACHEUR Michel</t>
  </si>
  <si>
    <t/>
  </si>
  <si>
    <t>0 60811</t>
  </si>
  <si>
    <t>DELPECH Rémi</t>
  </si>
  <si>
    <t>2 64221</t>
  </si>
  <si>
    <t>FRANCOIS Denis</t>
  </si>
  <si>
    <t>93 71269</t>
  </si>
  <si>
    <t>BORIES Bernard</t>
  </si>
  <si>
    <t>TOTAL EQUIPE</t>
  </si>
  <si>
    <t>TOTAL ADVERSAIRE</t>
  </si>
  <si>
    <t>POINTS EQUIPE</t>
  </si>
  <si>
    <t>SIGNATURE CAPITAINE ADVERSE</t>
  </si>
  <si>
    <t>3 64908</t>
  </si>
  <si>
    <t>LEJEUNE Christian</t>
  </si>
  <si>
    <t>12 103148</t>
  </si>
  <si>
    <t>BROUTIN Axel</t>
  </si>
  <si>
    <t>11 101339</t>
  </si>
  <si>
    <t>AFFAGARD Alain</t>
  </si>
  <si>
    <t>12 103615</t>
  </si>
  <si>
    <t>PIGNE Sylvain</t>
  </si>
  <si>
    <t>3 64906</t>
  </si>
  <si>
    <t>BONDU Nicolas</t>
  </si>
  <si>
    <t>3 65533</t>
  </si>
  <si>
    <t>RAIMBOURG Pascal</t>
  </si>
  <si>
    <t>11 101338</t>
  </si>
  <si>
    <t>BUQUET Didier</t>
  </si>
  <si>
    <t>3 64907</t>
  </si>
  <si>
    <t>MURGADO Bernard</t>
  </si>
  <si>
    <t>12 103129</t>
  </si>
  <si>
    <t>THIOLLENT Corentin</t>
  </si>
  <si>
    <t>11 101824</t>
  </si>
  <si>
    <t>BELLOIR Benjamin</t>
  </si>
  <si>
    <t>14 107115</t>
  </si>
  <si>
    <t>ROGER Henri</t>
  </si>
  <si>
    <t>5 88981</t>
  </si>
  <si>
    <t>NIEL Wilfrid</t>
  </si>
  <si>
    <t>9 97581</t>
  </si>
  <si>
    <t>MACKOWIAK Jean-Luc</t>
  </si>
  <si>
    <t>16 109888</t>
  </si>
  <si>
    <t>BEAUCHAMP Loïc</t>
  </si>
  <si>
    <t>99 62122</t>
  </si>
  <si>
    <t>RUAULT Hervé</t>
  </si>
  <si>
    <t>16 108770</t>
  </si>
  <si>
    <t>COMMARMOND Bruno</t>
  </si>
  <si>
    <t>10 100696</t>
  </si>
  <si>
    <t>THIREL Régis</t>
  </si>
  <si>
    <t>16 108781</t>
  </si>
  <si>
    <t>LESTARQUIT Mickael</t>
  </si>
  <si>
    <t>89 58530</t>
  </si>
  <si>
    <t>MOLINAS Christian</t>
  </si>
  <si>
    <t>50 12244</t>
  </si>
  <si>
    <t>PETITJEAN Alexandre</t>
  </si>
  <si>
    <t>0 60021</t>
  </si>
  <si>
    <t>GILLES William</t>
  </si>
  <si>
    <t>0 60610</t>
  </si>
  <si>
    <t>MAZE Pascal</t>
  </si>
  <si>
    <t>14 106405</t>
  </si>
  <si>
    <t>BENARD Christian</t>
  </si>
  <si>
    <t>5 89647</t>
  </si>
  <si>
    <t>CARON Nicolas</t>
  </si>
  <si>
    <t>5 89648</t>
  </si>
  <si>
    <t>LEVY Jérôme</t>
  </si>
  <si>
    <t>3 65800</t>
  </si>
  <si>
    <t>NOEL David</t>
  </si>
  <si>
    <t>5 90547</t>
  </si>
  <si>
    <t>DEHAIS Pascal</t>
  </si>
  <si>
    <t>5 88588</t>
  </si>
  <si>
    <t>AUGER Philippe</t>
  </si>
  <si>
    <t>12 103260</t>
  </si>
  <si>
    <t>PRUVOST Jean-Marc</t>
  </si>
  <si>
    <t>7 93025</t>
  </si>
  <si>
    <t>LELONG Romain</t>
  </si>
  <si>
    <t>8 95202</t>
  </si>
  <si>
    <t>PRUVOST Lucas</t>
  </si>
  <si>
    <t>10 100692</t>
  </si>
  <si>
    <t>QUONIAM Daniel</t>
  </si>
  <si>
    <t>11 102025</t>
  </si>
  <si>
    <t>FERET Bruno</t>
  </si>
  <si>
    <t>4 87449</t>
  </si>
  <si>
    <t>LOURENCO Manuel</t>
  </si>
  <si>
    <t>12 103619</t>
  </si>
  <si>
    <t>KASZCZYC Lionel</t>
  </si>
  <si>
    <t>8 95719</t>
  </si>
  <si>
    <t>LEMAIRE Claude</t>
  </si>
  <si>
    <t>4  88091</t>
  </si>
  <si>
    <t>WUILLEMIN Stéphane</t>
  </si>
  <si>
    <t>3 64922</t>
  </si>
  <si>
    <t>CHEVALIER Pierre</t>
  </si>
  <si>
    <t>3 65717</t>
  </si>
  <si>
    <t>BURLOT Yann</t>
  </si>
  <si>
    <t>2 63461</t>
  </si>
  <si>
    <t>MAUSSION Jean-Michel</t>
  </si>
  <si>
    <t>13 105433</t>
  </si>
  <si>
    <t>PIERREUSE David</t>
  </si>
  <si>
    <t>nivl</t>
  </si>
  <si>
    <t>LOURENCO Dany</t>
  </si>
  <si>
    <t>13 105316</t>
  </si>
  <si>
    <t>BIDAULT Daniel</t>
  </si>
  <si>
    <t>12 103141</t>
  </si>
  <si>
    <t>BERTHELOT Jean-Paul</t>
  </si>
  <si>
    <t>5 90541</t>
  </si>
  <si>
    <t>VITRY Thierry</t>
  </si>
  <si>
    <t>98 40904</t>
  </si>
  <si>
    <t>ALBERT James</t>
  </si>
  <si>
    <t>12 103102</t>
  </si>
  <si>
    <t>CLARE Jean-Marc</t>
  </si>
  <si>
    <t>13 105314</t>
  </si>
  <si>
    <t>BARTHE Daniel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</si>
</sst>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#,###.00"/>
    <numFmt numFmtId="166" formatCode="00"/>
    <numFmt numFmtId="167" formatCode="0000000"/>
    <numFmt numFmtId="168" formatCode="dd/mm/yy;@"/>
    <numFmt numFmtId="169" formatCode="00####"/>
    <numFmt numFmtId="170" formatCode="#,##0;;"/>
    <numFmt numFmtId="171" formatCode="_-* #,##0.00\ [$€]_-;\-* #,##0.00\ [$€]_-;_-* &quot;-&quot;??\ [$€]_-;_-@_-"/>
  </numFmts>
  <fonts count="4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Georgia"/>
      <family val="0"/>
    </font>
    <font>
      <b/>
      <sz val="14"/>
      <name val="Times New Roman"/>
      <family val="1"/>
    </font>
    <font>
      <b/>
      <sz val="14"/>
      <color indexed="1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15"/>
      <name val="Times New Roman"/>
      <family val="1"/>
    </font>
    <font>
      <u val="single"/>
      <sz val="10"/>
      <color indexed="12"/>
      <name val="Georgia"/>
      <family val="1"/>
    </font>
    <font>
      <b/>
      <i/>
      <sz val="14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Times New Roman"/>
      <family val="2"/>
    </font>
    <font>
      <sz val="11"/>
      <color indexed="10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sz val="11"/>
      <color indexed="62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FF000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170" fontId="15" fillId="0" borderId="0">
      <alignment/>
      <protection/>
    </xf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171" fontId="14" fillId="0" borderId="0" applyFont="0" applyFill="0" applyBorder="0" applyAlignment="0" applyProtection="0"/>
    <xf numFmtId="0" fontId="37" fillId="29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1">
    <xf numFmtId="0" fontId="0" fillId="0" borderId="0" xfId="0" applyAlignment="1">
      <alignment/>
    </xf>
    <xf numFmtId="0" fontId="7" fillId="0" borderId="10" xfId="61" applyFont="1" applyFill="1" applyBorder="1" applyAlignment="1" applyProtection="1">
      <alignment horizontal="center" vertical="center" textRotation="90"/>
      <protection hidden="1"/>
    </xf>
    <xf numFmtId="164" fontId="8" fillId="0" borderId="11" xfId="61" applyNumberFormat="1" applyFont="1" applyFill="1" applyBorder="1" applyAlignment="1" applyProtection="1">
      <alignment horizontal="center"/>
      <protection hidden="1"/>
    </xf>
    <xf numFmtId="164" fontId="8" fillId="0" borderId="12" xfId="61" applyNumberFormat="1" applyFont="1" applyFill="1" applyBorder="1" applyAlignment="1" applyProtection="1">
      <alignment horizontal="center"/>
      <protection hidden="1"/>
    </xf>
    <xf numFmtId="165" fontId="9" fillId="0" borderId="12" xfId="61" applyNumberFormat="1" applyFont="1" applyFill="1" applyBorder="1" applyAlignment="1" applyProtection="1">
      <alignment horizontal="center"/>
      <protection hidden="1"/>
    </xf>
    <xf numFmtId="164" fontId="8" fillId="0" borderId="12" xfId="61" applyNumberFormat="1" applyFont="1" applyFill="1" applyBorder="1" applyAlignment="1" applyProtection="1" quotePrefix="1">
      <alignment horizontal="center"/>
      <protection hidden="1"/>
    </xf>
    <xf numFmtId="164" fontId="5" fillId="0" borderId="0" xfId="61" applyNumberFormat="1" applyFont="1" applyFill="1" applyAlignment="1" applyProtection="1">
      <alignment horizontal="center"/>
      <protection hidden="1"/>
    </xf>
    <xf numFmtId="0" fontId="5" fillId="0" borderId="0" xfId="61" applyFont="1" applyFill="1" applyAlignment="1" applyProtection="1">
      <alignment horizontal="center"/>
      <protection hidden="1"/>
    </xf>
    <xf numFmtId="164" fontId="8" fillId="0" borderId="10" xfId="61" applyNumberFormat="1" applyFont="1" applyFill="1" applyBorder="1" applyAlignment="1" applyProtection="1" quotePrefix="1">
      <alignment horizontal="center"/>
      <protection hidden="1"/>
    </xf>
    <xf numFmtId="0" fontId="5" fillId="0" borderId="10" xfId="61" applyFont="1" applyFill="1" applyBorder="1" applyProtection="1">
      <alignment/>
      <protection hidden="1"/>
    </xf>
    <xf numFmtId="0" fontId="3" fillId="0" borderId="0" xfId="61" applyFont="1" applyFill="1" applyAlignment="1" applyProtection="1">
      <alignment horizontal="centerContinuous"/>
      <protection hidden="1"/>
    </xf>
    <xf numFmtId="0" fontId="4" fillId="0" borderId="0" xfId="61" applyFont="1" applyFill="1" applyAlignment="1" applyProtection="1">
      <alignment horizontal="centerContinuous"/>
      <protection hidden="1"/>
    </xf>
    <xf numFmtId="0" fontId="10" fillId="0" borderId="0" xfId="61" applyFont="1" applyFill="1" applyAlignment="1" applyProtection="1">
      <alignment horizontal="centerContinuous"/>
      <protection hidden="1"/>
    </xf>
    <xf numFmtId="2" fontId="9" fillId="0" borderId="11" xfId="61" applyNumberFormat="1" applyFont="1" applyFill="1" applyBorder="1" applyAlignment="1" applyProtection="1">
      <alignment horizontal="center"/>
      <protection hidden="1"/>
    </xf>
    <xf numFmtId="0" fontId="7" fillId="33" borderId="10" xfId="61" applyFont="1" applyFill="1" applyBorder="1" applyAlignment="1" applyProtection="1">
      <alignment horizontal="center"/>
      <protection hidden="1"/>
    </xf>
    <xf numFmtId="0" fontId="8" fillId="33" borderId="10" xfId="61" applyFont="1" applyFill="1" applyBorder="1" applyAlignment="1" applyProtection="1">
      <alignment horizontal="right" vertical="center"/>
      <protection hidden="1"/>
    </xf>
    <xf numFmtId="0" fontId="8" fillId="33" borderId="10" xfId="61" applyFont="1" applyFill="1" applyBorder="1" applyAlignment="1" applyProtection="1">
      <alignment horizontal="center"/>
      <protection hidden="1"/>
    </xf>
    <xf numFmtId="164" fontId="9" fillId="0" borderId="12" xfId="61" applyNumberFormat="1" applyFont="1" applyFill="1" applyBorder="1" applyAlignment="1" applyProtection="1">
      <alignment horizontal="center"/>
      <protection hidden="1"/>
    </xf>
    <xf numFmtId="0" fontId="12" fillId="0" borderId="10" xfId="61" applyFont="1" applyFill="1" applyBorder="1" applyAlignment="1" applyProtection="1" quotePrefix="1">
      <alignment horizontal="center" textRotation="90"/>
      <protection hidden="1"/>
    </xf>
    <xf numFmtId="0" fontId="9" fillId="0" borderId="10" xfId="61" applyFont="1" applyFill="1" applyBorder="1" applyAlignment="1" applyProtection="1">
      <alignment horizontal="left" vertical="center"/>
      <protection hidden="1"/>
    </xf>
    <xf numFmtId="0" fontId="9" fillId="0" borderId="10" xfId="61" applyFont="1" applyFill="1" applyBorder="1" applyAlignment="1" applyProtection="1">
      <alignment horizontal="center" vertical="center"/>
      <protection hidden="1"/>
    </xf>
    <xf numFmtId="164" fontId="9" fillId="0" borderId="10" xfId="61" applyNumberFormat="1" applyFont="1" applyFill="1" applyBorder="1" applyAlignment="1" applyProtection="1">
      <alignment horizontal="center" vertical="center"/>
      <protection hidden="1"/>
    </xf>
    <xf numFmtId="2" fontId="9" fillId="0" borderId="10" xfId="61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 quotePrefix="1">
      <alignment horizontal="center" textRotation="90"/>
      <protection hidden="1"/>
    </xf>
    <xf numFmtId="0" fontId="7" fillId="0" borderId="10" xfId="0" applyFont="1" applyFill="1" applyBorder="1" applyAlignment="1" applyProtection="1">
      <alignment horizontal="center" vertical="center" textRotation="90"/>
      <protection hidden="1"/>
    </xf>
    <xf numFmtId="0" fontId="7" fillId="33" borderId="10" xfId="0" applyFont="1" applyFill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 horizontal="right" vertical="center"/>
      <protection hidden="1"/>
    </xf>
    <xf numFmtId="0" fontId="8" fillId="33" borderId="10" xfId="0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left" vertical="center"/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2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8" fillId="0" borderId="12" xfId="0" applyNumberFormat="1" applyFont="1" applyFill="1" applyBorder="1" applyAlignment="1" applyProtection="1">
      <alignment horizontal="center"/>
      <protection hidden="1"/>
    </xf>
    <xf numFmtId="164" fontId="8" fillId="0" borderId="11" xfId="0" applyNumberFormat="1" applyFont="1" applyFill="1" applyBorder="1" applyAlignment="1" applyProtection="1">
      <alignment horizontal="center"/>
      <protection hidden="1"/>
    </xf>
    <xf numFmtId="2" fontId="9" fillId="0" borderId="11" xfId="0" applyNumberFormat="1" applyFont="1" applyFill="1" applyBorder="1" applyAlignment="1" applyProtection="1">
      <alignment horizontal="center"/>
      <protection hidden="1"/>
    </xf>
    <xf numFmtId="164" fontId="9" fillId="0" borderId="12" xfId="0" applyNumberFormat="1" applyFont="1" applyFill="1" applyBorder="1" applyAlignment="1" applyProtection="1">
      <alignment horizontal="center"/>
      <protection hidden="1"/>
    </xf>
    <xf numFmtId="165" fontId="9" fillId="0" borderId="12" xfId="0" applyNumberFormat="1" applyFont="1" applyFill="1" applyBorder="1" applyAlignment="1" applyProtection="1">
      <alignment horizontal="center"/>
      <protection hidden="1"/>
    </xf>
    <xf numFmtId="164" fontId="8" fillId="0" borderId="12" xfId="0" applyNumberFormat="1" applyFont="1" applyFill="1" applyBorder="1" applyAlignment="1" applyProtection="1" quotePrefix="1">
      <alignment horizontal="center"/>
      <protection hidden="1"/>
    </xf>
    <xf numFmtId="164" fontId="5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164" fontId="8" fillId="0" borderId="10" xfId="0" applyNumberFormat="1" applyFont="1" applyFill="1" applyBorder="1" applyAlignment="1" applyProtection="1" quotePrefix="1">
      <alignment horizontal="center"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centerContinuous"/>
      <protection hidden="1"/>
    </xf>
    <xf numFmtId="0" fontId="4" fillId="0" borderId="0" xfId="0" applyFont="1" applyFill="1" applyAlignment="1" applyProtection="1">
      <alignment horizontal="centerContinuous"/>
      <protection hidden="1"/>
    </xf>
    <xf numFmtId="0" fontId="10" fillId="0" borderId="0" xfId="0" applyFont="1" applyFill="1" applyAlignment="1" applyProtection="1">
      <alignment horizontal="centerContinuous"/>
      <protection hidden="1"/>
    </xf>
    <xf numFmtId="0" fontId="6" fillId="0" borderId="13" xfId="0" applyFont="1" applyFill="1" applyBorder="1" applyAlignment="1" applyProtection="1" quotePrefix="1">
      <alignment horizontal="center" vertical="center" wrapText="1"/>
      <protection hidden="1"/>
    </xf>
    <xf numFmtId="0" fontId="6" fillId="0" borderId="14" xfId="0" applyFont="1" applyFill="1" applyBorder="1" applyAlignment="1" applyProtection="1" quotePrefix="1">
      <alignment horizontal="center" vertical="center" wrapText="1"/>
      <protection hidden="1"/>
    </xf>
    <xf numFmtId="0" fontId="7" fillId="34" borderId="13" xfId="0" applyFont="1" applyFill="1" applyBorder="1" applyAlignment="1" applyProtection="1">
      <alignment horizontal="center" textRotation="90"/>
      <protection hidden="1"/>
    </xf>
    <xf numFmtId="0" fontId="7" fillId="34" borderId="15" xfId="0" applyFont="1" applyFill="1" applyBorder="1" applyAlignment="1" applyProtection="1">
      <alignment horizontal="center" textRotation="90"/>
      <protection hidden="1"/>
    </xf>
    <xf numFmtId="0" fontId="7" fillId="34" borderId="14" xfId="0" applyFont="1" applyFill="1" applyBorder="1" applyAlignment="1" applyProtection="1">
      <alignment horizontal="center" textRotation="90"/>
      <protection hidden="1"/>
    </xf>
    <xf numFmtId="0" fontId="8" fillId="0" borderId="13" xfId="0" applyFont="1" applyFill="1" applyBorder="1" applyAlignment="1" applyProtection="1">
      <alignment horizontal="center"/>
      <protection hidden="1"/>
    </xf>
    <xf numFmtId="0" fontId="8" fillId="0" borderId="15" xfId="0" applyFont="1" applyFill="1" applyBorder="1" applyAlignment="1" applyProtection="1">
      <alignment horizont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left" vertical="center"/>
      <protection hidden="1" locked="0"/>
    </xf>
    <xf numFmtId="0" fontId="5" fillId="0" borderId="0" xfId="0" applyFont="1" applyFill="1" applyAlignment="1" applyProtection="1">
      <alignment horizontal="left" vertical="center"/>
      <protection hidden="1" locked="0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17" xfId="0" applyFont="1" applyFill="1" applyBorder="1" applyAlignment="1" applyProtection="1">
      <alignment horizontal="center"/>
      <protection hidden="1"/>
    </xf>
    <xf numFmtId="0" fontId="5" fillId="0" borderId="16" xfId="61" applyFont="1" applyFill="1" applyBorder="1" applyAlignment="1" applyProtection="1">
      <alignment horizontal="left" vertical="center"/>
      <protection hidden="1" locked="0"/>
    </xf>
    <xf numFmtId="0" fontId="5" fillId="0" borderId="0" xfId="61" applyFont="1" applyFill="1" applyAlignment="1" applyProtection="1">
      <alignment horizontal="left" vertical="center"/>
      <protection hidden="1" locked="0"/>
    </xf>
    <xf numFmtId="0" fontId="3" fillId="0" borderId="0" xfId="61" applyFont="1" applyFill="1" applyAlignment="1" applyProtection="1">
      <alignment horizontal="center"/>
      <protection hidden="1"/>
    </xf>
    <xf numFmtId="0" fontId="3" fillId="0" borderId="17" xfId="61" applyFont="1" applyFill="1" applyBorder="1" applyAlignment="1" applyProtection="1">
      <alignment horizontal="center"/>
      <protection hidden="1"/>
    </xf>
    <xf numFmtId="0" fontId="6" fillId="0" borderId="13" xfId="61" applyFont="1" applyFill="1" applyBorder="1" applyAlignment="1" applyProtection="1" quotePrefix="1">
      <alignment horizontal="center" vertical="center" wrapText="1"/>
      <protection hidden="1"/>
    </xf>
    <xf numFmtId="0" fontId="6" fillId="0" borderId="14" xfId="61" applyFont="1" applyFill="1" applyBorder="1" applyAlignment="1" applyProtection="1" quotePrefix="1">
      <alignment horizontal="center" vertical="center" wrapText="1"/>
      <protection hidden="1"/>
    </xf>
    <xf numFmtId="0" fontId="7" fillId="34" borderId="13" xfId="61" applyFont="1" applyFill="1" applyBorder="1" applyAlignment="1" applyProtection="1">
      <alignment horizontal="center" textRotation="90"/>
      <protection hidden="1"/>
    </xf>
    <xf numFmtId="0" fontId="7" fillId="34" borderId="15" xfId="61" applyFont="1" applyFill="1" applyBorder="1" applyAlignment="1" applyProtection="1">
      <alignment horizontal="center" textRotation="90"/>
      <protection hidden="1"/>
    </xf>
    <xf numFmtId="0" fontId="7" fillId="34" borderId="14" xfId="61" applyFont="1" applyFill="1" applyBorder="1" applyAlignment="1" applyProtection="1">
      <alignment horizontal="center" textRotation="90"/>
      <protection hidden="1"/>
    </xf>
    <xf numFmtId="0" fontId="8" fillId="0" borderId="13" xfId="61" applyFont="1" applyFill="1" applyBorder="1" applyAlignment="1" applyProtection="1">
      <alignment horizontal="center"/>
      <protection hidden="1"/>
    </xf>
    <xf numFmtId="0" fontId="8" fillId="0" borderId="15" xfId="61" applyFont="1" applyFill="1" applyBorder="1" applyAlignment="1" applyProtection="1">
      <alignment horizontal="center"/>
      <protection hidden="1"/>
    </xf>
    <xf numFmtId="0" fontId="7" fillId="0" borderId="13" xfId="61" applyFont="1" applyFill="1" applyBorder="1" applyAlignment="1" applyProtection="1">
      <alignment horizontal="center" vertical="center"/>
      <protection hidden="1"/>
    </xf>
    <xf numFmtId="0" fontId="7" fillId="0" borderId="14" xfId="61" applyFont="1" applyFill="1" applyBorder="1" applyAlignment="1" applyProtection="1">
      <alignment horizontal="center" vertical="center"/>
      <protection hidden="1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wling" xfId="40"/>
    <cellStyle name="Calcul" xfId="41"/>
    <cellStyle name="Cellule liée" xfId="42"/>
    <cellStyle name="Commentaire" xfId="43"/>
    <cellStyle name="Entrée" xfId="44"/>
    <cellStyle name="Euro" xfId="45"/>
    <cellStyle name="Insatisfaisant" xfId="46"/>
    <cellStyle name="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 2 2" xfId="55"/>
    <cellStyle name="Normal 2_Triplette septembre 2010" xfId="56"/>
    <cellStyle name="Normal 3" xfId="57"/>
    <cellStyle name="Normal 4" xfId="58"/>
    <cellStyle name="Normal 5" xfId="59"/>
    <cellStyle name="Normal 6" xfId="60"/>
    <cellStyle name="Normal 7" xfId="61"/>
    <cellStyle name="Percent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dxfs count="8"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mes\Gestion%20CHPT%20CLUB%20HOMMES%20REG%202B%20CR%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ommes\Gestion%20CHPT%20CLUB%20HOMMES%20REG%20%201%20CR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Base"/>
      <sheetName val="Accueil"/>
      <sheetName val="Administratif"/>
      <sheetName val="compétition"/>
      <sheetName val="scores"/>
      <sheetName val="Feuille de controle"/>
      <sheetName val="Saisie"/>
      <sheetName val="Egalité"/>
      <sheetName val="Prépa"/>
      <sheetName val="Classement"/>
      <sheetName val="1ère Journée"/>
      <sheetName val="2ème Journée"/>
      <sheetName val="3ème Journée"/>
      <sheetName val="4ème journée"/>
    </sheetNames>
    <sheetDataSet>
      <sheetData sheetId="3">
        <row r="2">
          <cell r="A2" t="str">
            <v>CHAMPIONNAT DES CLUBS HOMMES 2016</v>
          </cell>
        </row>
        <row r="3">
          <cell r="E3" t="str">
            <v> - </v>
          </cell>
        </row>
        <row r="4">
          <cell r="A4" t="str">
            <v>REGIONALE 2B</v>
          </cell>
          <cell r="B4" t="str">
            <v>2ème Journée</v>
          </cell>
          <cell r="C4" t="str">
            <v>05/06/2016</v>
          </cell>
          <cell r="D4" t="str">
            <v>Evreux</v>
          </cell>
        </row>
        <row r="5">
          <cell r="J5" t="str">
            <v>BCA EVREUX 3</v>
          </cell>
          <cell r="K5">
            <v>1</v>
          </cell>
          <cell r="L5">
            <v>9</v>
          </cell>
          <cell r="M5">
            <v>15</v>
          </cell>
          <cell r="N5">
            <v>11</v>
          </cell>
          <cell r="O5">
            <v>13</v>
          </cell>
          <cell r="P5">
            <v>10</v>
          </cell>
          <cell r="Q5">
            <v>14</v>
          </cell>
          <cell r="R5">
            <v>12</v>
          </cell>
          <cell r="X5">
            <v>4</v>
          </cell>
          <cell r="Y5">
            <v>14</v>
          </cell>
          <cell r="Z5">
            <v>16</v>
          </cell>
          <cell r="AA5">
            <v>12</v>
          </cell>
          <cell r="AB5">
            <v>18</v>
          </cell>
          <cell r="AC5">
            <v>13</v>
          </cell>
          <cell r="AD5">
            <v>15</v>
          </cell>
          <cell r="AE5">
            <v>11</v>
          </cell>
          <cell r="AK5">
            <v>1</v>
          </cell>
          <cell r="AL5">
            <v>1</v>
          </cell>
          <cell r="AM5">
            <v>7</v>
          </cell>
          <cell r="AN5">
            <v>3</v>
          </cell>
          <cell r="AO5">
            <v>5</v>
          </cell>
          <cell r="AP5">
            <v>2</v>
          </cell>
          <cell r="AQ5">
            <v>6</v>
          </cell>
          <cell r="AR5">
            <v>4</v>
          </cell>
          <cell r="AU5">
            <v>0</v>
          </cell>
          <cell r="AV5">
            <v>0</v>
          </cell>
          <cell r="CT5" t="str">
            <v>Equipes</v>
          </cell>
          <cell r="CU5" t="str">
            <v>Match 1</v>
          </cell>
          <cell r="CV5" t="str">
            <v>Match 2</v>
          </cell>
          <cell r="CW5" t="str">
            <v>Match 3</v>
          </cell>
          <cell r="CX5" t="str">
            <v>Match 4</v>
          </cell>
          <cell r="CY5" t="str">
            <v>Match 5</v>
          </cell>
          <cell r="CZ5" t="str">
            <v>Match 6</v>
          </cell>
          <cell r="DA5" t="str">
            <v>Match 7</v>
          </cell>
          <cell r="DB5" t="str">
            <v>Match 8</v>
          </cell>
          <cell r="DC5" t="str">
            <v>Match 9</v>
          </cell>
          <cell r="DD5" t="str">
            <v>Match 10</v>
          </cell>
          <cell r="DE5" t="str">
            <v>Match 11</v>
          </cell>
          <cell r="DF5" t="str">
            <v>Match 12</v>
          </cell>
          <cell r="DG5" t="str">
            <v>Match 13</v>
          </cell>
          <cell r="DH5" t="str">
            <v>Match 14</v>
          </cell>
          <cell r="DI5" t="str">
            <v>Match 15</v>
          </cell>
          <cell r="DJ5" t="str">
            <v>Match 16</v>
          </cell>
          <cell r="DK5" t="str">
            <v>Match 17</v>
          </cell>
          <cell r="DL5" t="str">
            <v>Match 18</v>
          </cell>
          <cell r="DM5" t="str">
            <v>Match 19</v>
          </cell>
          <cell r="DN5" t="str">
            <v>Match 20</v>
          </cell>
          <cell r="DO5" t="str">
            <v>Match 21</v>
          </cell>
        </row>
        <row r="6">
          <cell r="J6" t="str">
            <v>BC LAC DE CANIEL 2</v>
          </cell>
          <cell r="K6">
            <v>2</v>
          </cell>
          <cell r="L6">
            <v>10</v>
          </cell>
          <cell r="M6">
            <v>13</v>
          </cell>
          <cell r="N6">
            <v>15</v>
          </cell>
          <cell r="O6">
            <v>12</v>
          </cell>
          <cell r="P6">
            <v>16</v>
          </cell>
          <cell r="Q6">
            <v>9</v>
          </cell>
          <cell r="R6">
            <v>14</v>
          </cell>
          <cell r="X6">
            <v>5</v>
          </cell>
          <cell r="Y6">
            <v>15</v>
          </cell>
          <cell r="Z6">
            <v>13</v>
          </cell>
          <cell r="AA6">
            <v>11</v>
          </cell>
          <cell r="AB6">
            <v>16</v>
          </cell>
          <cell r="AC6">
            <v>17</v>
          </cell>
          <cell r="AD6">
            <v>14</v>
          </cell>
          <cell r="AE6">
            <v>18</v>
          </cell>
          <cell r="AK6">
            <v>2</v>
          </cell>
          <cell r="AL6">
            <v>2</v>
          </cell>
          <cell r="AM6">
            <v>5</v>
          </cell>
          <cell r="AN6">
            <v>7</v>
          </cell>
          <cell r="AO6">
            <v>4</v>
          </cell>
          <cell r="AP6">
            <v>8</v>
          </cell>
          <cell r="AQ6">
            <v>1</v>
          </cell>
          <cell r="AR6">
            <v>6</v>
          </cell>
          <cell r="AU6">
            <v>0</v>
          </cell>
          <cell r="AV6">
            <v>0</v>
          </cell>
          <cell r="CT6" t="str">
            <v>BCA EVREUX 3</v>
          </cell>
          <cell r="CU6">
            <v>691</v>
          </cell>
          <cell r="CV6">
            <v>629</v>
          </cell>
          <cell r="CW6">
            <v>590</v>
          </cell>
          <cell r="CX6">
            <v>626</v>
          </cell>
          <cell r="CY6">
            <v>608</v>
          </cell>
          <cell r="CZ6">
            <v>646</v>
          </cell>
          <cell r="DA6">
            <v>599</v>
          </cell>
          <cell r="DB6">
            <v>713</v>
          </cell>
          <cell r="DC6">
            <v>607</v>
          </cell>
          <cell r="DD6">
            <v>602</v>
          </cell>
          <cell r="DE6">
            <v>667</v>
          </cell>
          <cell r="DF6">
            <v>630</v>
          </cell>
          <cell r="DG6">
            <v>601</v>
          </cell>
          <cell r="DH6">
            <v>686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</row>
        <row r="7">
          <cell r="J7" t="str">
            <v>BCRD ROUEN 2</v>
          </cell>
          <cell r="K7">
            <v>3</v>
          </cell>
          <cell r="L7">
            <v>11</v>
          </cell>
          <cell r="M7">
            <v>16</v>
          </cell>
          <cell r="N7">
            <v>14</v>
          </cell>
          <cell r="O7">
            <v>9</v>
          </cell>
          <cell r="P7">
            <v>13</v>
          </cell>
          <cell r="Q7">
            <v>10</v>
          </cell>
          <cell r="R7">
            <v>15</v>
          </cell>
          <cell r="X7">
            <v>6</v>
          </cell>
          <cell r="Y7">
            <v>16</v>
          </cell>
          <cell r="Z7">
            <v>11</v>
          </cell>
          <cell r="AA7">
            <v>18</v>
          </cell>
          <cell r="AB7">
            <v>12</v>
          </cell>
          <cell r="AC7">
            <v>14</v>
          </cell>
          <cell r="AD7">
            <v>17</v>
          </cell>
          <cell r="AE7">
            <v>13</v>
          </cell>
          <cell r="AK7">
            <v>3</v>
          </cell>
          <cell r="AL7">
            <v>3</v>
          </cell>
          <cell r="AM7">
            <v>8</v>
          </cell>
          <cell r="AN7">
            <v>6</v>
          </cell>
          <cell r="AO7">
            <v>1</v>
          </cell>
          <cell r="AP7">
            <v>5</v>
          </cell>
          <cell r="AQ7">
            <v>2</v>
          </cell>
          <cell r="AR7">
            <v>7</v>
          </cell>
          <cell r="AU7">
            <v>0</v>
          </cell>
          <cell r="AV7">
            <v>0</v>
          </cell>
          <cell r="CT7" t="str">
            <v>BC LAC DE CANIEL 2</v>
          </cell>
          <cell r="CU7">
            <v>817</v>
          </cell>
          <cell r="CV7">
            <v>881</v>
          </cell>
          <cell r="CW7">
            <v>852</v>
          </cell>
          <cell r="CX7">
            <v>820</v>
          </cell>
          <cell r="CY7">
            <v>817</v>
          </cell>
          <cell r="CZ7">
            <v>763</v>
          </cell>
          <cell r="DA7">
            <v>782</v>
          </cell>
          <cell r="DB7">
            <v>753</v>
          </cell>
          <cell r="DC7">
            <v>868</v>
          </cell>
          <cell r="DD7">
            <v>733</v>
          </cell>
          <cell r="DE7">
            <v>812</v>
          </cell>
          <cell r="DF7">
            <v>881</v>
          </cell>
          <cell r="DG7">
            <v>826</v>
          </cell>
          <cell r="DH7">
            <v>738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</row>
        <row r="8">
          <cell r="J8" t="str">
            <v>CS GRAVENCHON 2</v>
          </cell>
          <cell r="K8">
            <v>4</v>
          </cell>
          <cell r="L8">
            <v>12</v>
          </cell>
          <cell r="M8">
            <v>14</v>
          </cell>
          <cell r="N8">
            <v>10</v>
          </cell>
          <cell r="O8">
            <v>16</v>
          </cell>
          <cell r="P8">
            <v>11</v>
          </cell>
          <cell r="Q8">
            <v>13</v>
          </cell>
          <cell r="R8">
            <v>9</v>
          </cell>
          <cell r="X8">
            <v>7</v>
          </cell>
          <cell r="Y8">
            <v>17</v>
          </cell>
          <cell r="Z8">
            <v>14</v>
          </cell>
          <cell r="AA8">
            <v>15</v>
          </cell>
          <cell r="AB8">
            <v>13</v>
          </cell>
          <cell r="AC8">
            <v>11</v>
          </cell>
          <cell r="AD8">
            <v>18</v>
          </cell>
          <cell r="AE8">
            <v>12</v>
          </cell>
          <cell r="AK8">
            <v>4</v>
          </cell>
          <cell r="AL8">
            <v>4</v>
          </cell>
          <cell r="AM8">
            <v>6</v>
          </cell>
          <cell r="AN8">
            <v>2</v>
          </cell>
          <cell r="AO8">
            <v>8</v>
          </cell>
          <cell r="AP8">
            <v>3</v>
          </cell>
          <cell r="AQ8">
            <v>5</v>
          </cell>
          <cell r="AR8">
            <v>1</v>
          </cell>
          <cell r="AU8">
            <v>0</v>
          </cell>
          <cell r="AV8">
            <v>0</v>
          </cell>
          <cell r="CT8" t="str">
            <v>BCRD ROUEN 2</v>
          </cell>
          <cell r="CU8">
            <v>738</v>
          </cell>
          <cell r="CV8">
            <v>831</v>
          </cell>
          <cell r="CW8">
            <v>807</v>
          </cell>
          <cell r="CX8">
            <v>810</v>
          </cell>
          <cell r="CY8">
            <v>671</v>
          </cell>
          <cell r="CZ8">
            <v>791</v>
          </cell>
          <cell r="DA8">
            <v>782</v>
          </cell>
          <cell r="DB8">
            <v>735</v>
          </cell>
          <cell r="DC8">
            <v>709</v>
          </cell>
          <cell r="DD8">
            <v>865</v>
          </cell>
          <cell r="DE8">
            <v>710</v>
          </cell>
          <cell r="DF8">
            <v>697</v>
          </cell>
          <cell r="DG8">
            <v>956</v>
          </cell>
          <cell r="DH8">
            <v>816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</row>
        <row r="9">
          <cell r="J9" t="str">
            <v>O'LL STARS ST MARCEL 2</v>
          </cell>
          <cell r="K9">
            <v>5</v>
          </cell>
          <cell r="L9">
            <v>13</v>
          </cell>
          <cell r="M9">
            <v>11</v>
          </cell>
          <cell r="N9">
            <v>9</v>
          </cell>
          <cell r="O9">
            <v>14</v>
          </cell>
          <cell r="P9">
            <v>15</v>
          </cell>
          <cell r="Q9">
            <v>12</v>
          </cell>
          <cell r="R9">
            <v>16</v>
          </cell>
          <cell r="X9">
            <v>8</v>
          </cell>
          <cell r="Y9">
            <v>18</v>
          </cell>
          <cell r="Z9">
            <v>12</v>
          </cell>
          <cell r="AA9">
            <v>14</v>
          </cell>
          <cell r="AB9">
            <v>17</v>
          </cell>
          <cell r="AC9">
            <v>16</v>
          </cell>
          <cell r="AD9">
            <v>13</v>
          </cell>
          <cell r="AE9">
            <v>15</v>
          </cell>
          <cell r="AK9">
            <v>5</v>
          </cell>
          <cell r="AL9">
            <v>5</v>
          </cell>
          <cell r="AM9">
            <v>3</v>
          </cell>
          <cell r="AN9">
            <v>1</v>
          </cell>
          <cell r="AO9">
            <v>6</v>
          </cell>
          <cell r="AP9">
            <v>7</v>
          </cell>
          <cell r="AQ9">
            <v>4</v>
          </cell>
          <cell r="AR9">
            <v>8</v>
          </cell>
          <cell r="AU9">
            <v>0</v>
          </cell>
          <cell r="AV9">
            <v>0</v>
          </cell>
          <cell r="CT9" t="str">
            <v>CS GRAVENCHON 2</v>
          </cell>
          <cell r="CU9">
            <v>796</v>
          </cell>
          <cell r="CV9">
            <v>868</v>
          </cell>
          <cell r="CW9">
            <v>731</v>
          </cell>
          <cell r="CX9">
            <v>708</v>
          </cell>
          <cell r="CY9">
            <v>754</v>
          </cell>
          <cell r="CZ9">
            <v>749</v>
          </cell>
          <cell r="DA9">
            <v>760</v>
          </cell>
          <cell r="DB9">
            <v>707</v>
          </cell>
          <cell r="DC9">
            <v>789</v>
          </cell>
          <cell r="DD9">
            <v>761</v>
          </cell>
          <cell r="DE9">
            <v>694</v>
          </cell>
          <cell r="DF9">
            <v>785</v>
          </cell>
          <cell r="DG9">
            <v>766</v>
          </cell>
          <cell r="DH9">
            <v>710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</row>
        <row r="10">
          <cell r="J10" t="str">
            <v>BC LA MIVOIE 2</v>
          </cell>
          <cell r="K10">
            <v>6</v>
          </cell>
          <cell r="L10">
            <v>14</v>
          </cell>
          <cell r="M10">
            <v>9</v>
          </cell>
          <cell r="N10">
            <v>16</v>
          </cell>
          <cell r="O10">
            <v>10</v>
          </cell>
          <cell r="P10">
            <v>12</v>
          </cell>
          <cell r="Q10">
            <v>15</v>
          </cell>
          <cell r="R10">
            <v>11</v>
          </cell>
          <cell r="X10">
            <v>3</v>
          </cell>
          <cell r="Y10">
            <v>13</v>
          </cell>
          <cell r="Z10">
            <v>18</v>
          </cell>
          <cell r="AA10">
            <v>16</v>
          </cell>
          <cell r="AB10">
            <v>11</v>
          </cell>
          <cell r="AC10">
            <v>15</v>
          </cell>
          <cell r="AD10">
            <v>12</v>
          </cell>
          <cell r="AE10">
            <v>17</v>
          </cell>
          <cell r="AK10">
            <v>6</v>
          </cell>
          <cell r="AL10">
            <v>6</v>
          </cell>
          <cell r="AM10">
            <v>1</v>
          </cell>
          <cell r="AN10">
            <v>8</v>
          </cell>
          <cell r="AO10">
            <v>2</v>
          </cell>
          <cell r="AP10">
            <v>4</v>
          </cell>
          <cell r="AQ10">
            <v>7</v>
          </cell>
          <cell r="AR10">
            <v>3</v>
          </cell>
          <cell r="AU10">
            <v>0</v>
          </cell>
          <cell r="AV10">
            <v>0</v>
          </cell>
          <cell r="CT10" t="str">
            <v>O'LL STARS ST MARCEL 2</v>
          </cell>
          <cell r="CU10">
            <v>668</v>
          </cell>
          <cell r="CV10">
            <v>716</v>
          </cell>
          <cell r="CW10">
            <v>733</v>
          </cell>
          <cell r="CX10">
            <v>630</v>
          </cell>
          <cell r="CY10">
            <v>710</v>
          </cell>
          <cell r="CZ10">
            <v>733</v>
          </cell>
          <cell r="DA10">
            <v>751</v>
          </cell>
          <cell r="DB10">
            <v>834</v>
          </cell>
          <cell r="DC10">
            <v>769</v>
          </cell>
          <cell r="DD10">
            <v>828</v>
          </cell>
          <cell r="DE10">
            <v>795</v>
          </cell>
          <cell r="DF10">
            <v>781</v>
          </cell>
          <cell r="DG10">
            <v>822</v>
          </cell>
          <cell r="DH10">
            <v>750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</row>
        <row r="11">
          <cell r="J11" t="str">
            <v>LEZARD MONTIVILLIERS</v>
          </cell>
          <cell r="K11">
            <v>7</v>
          </cell>
          <cell r="L11">
            <v>15</v>
          </cell>
          <cell r="M11">
            <v>12</v>
          </cell>
          <cell r="N11">
            <v>13</v>
          </cell>
          <cell r="O11">
            <v>11</v>
          </cell>
          <cell r="P11">
            <v>9</v>
          </cell>
          <cell r="Q11">
            <v>16</v>
          </cell>
          <cell r="R11">
            <v>10</v>
          </cell>
          <cell r="X11">
            <v>2</v>
          </cell>
          <cell r="Y11">
            <v>12</v>
          </cell>
          <cell r="Z11">
            <v>15</v>
          </cell>
          <cell r="AA11">
            <v>17</v>
          </cell>
          <cell r="AB11">
            <v>14</v>
          </cell>
          <cell r="AC11">
            <v>18</v>
          </cell>
          <cell r="AD11">
            <v>11</v>
          </cell>
          <cell r="AE11">
            <v>16</v>
          </cell>
          <cell r="AK11">
            <v>7</v>
          </cell>
          <cell r="AL11">
            <v>7</v>
          </cell>
          <cell r="AM11">
            <v>4</v>
          </cell>
          <cell r="AN11">
            <v>5</v>
          </cell>
          <cell r="AO11">
            <v>3</v>
          </cell>
          <cell r="AP11">
            <v>1</v>
          </cell>
          <cell r="AQ11">
            <v>8</v>
          </cell>
          <cell r="AR11">
            <v>2</v>
          </cell>
          <cell r="AU11">
            <v>0</v>
          </cell>
          <cell r="AV11">
            <v>0</v>
          </cell>
          <cell r="CT11" t="str">
            <v>BC LA MIVOIE 2</v>
          </cell>
          <cell r="CU11">
            <v>619</v>
          </cell>
          <cell r="CV11">
            <v>617</v>
          </cell>
          <cell r="CW11">
            <v>636</v>
          </cell>
          <cell r="CX11">
            <v>604</v>
          </cell>
          <cell r="CY11">
            <v>572</v>
          </cell>
          <cell r="CZ11">
            <v>531</v>
          </cell>
          <cell r="DA11">
            <v>649</v>
          </cell>
          <cell r="DB11">
            <v>750</v>
          </cell>
          <cell r="DC11">
            <v>802</v>
          </cell>
          <cell r="DD11">
            <v>801</v>
          </cell>
          <cell r="DE11">
            <v>676</v>
          </cell>
          <cell r="DF11">
            <v>692</v>
          </cell>
          <cell r="DG11">
            <v>671</v>
          </cell>
          <cell r="DH11">
            <v>807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</row>
        <row r="12">
          <cell r="J12" t="str">
            <v>AVEUGLE</v>
          </cell>
          <cell r="K12">
            <v>8</v>
          </cell>
          <cell r="L12">
            <v>16</v>
          </cell>
          <cell r="M12">
            <v>10</v>
          </cell>
          <cell r="N12">
            <v>12</v>
          </cell>
          <cell r="O12">
            <v>15</v>
          </cell>
          <cell r="P12">
            <v>14</v>
          </cell>
          <cell r="Q12">
            <v>11</v>
          </cell>
          <cell r="R12">
            <v>13</v>
          </cell>
          <cell r="X12">
            <v>1</v>
          </cell>
          <cell r="Y12">
            <v>11</v>
          </cell>
          <cell r="Z12">
            <v>17</v>
          </cell>
          <cell r="AA12">
            <v>13</v>
          </cell>
          <cell r="AB12">
            <v>15</v>
          </cell>
          <cell r="AC12">
            <v>12</v>
          </cell>
          <cell r="AD12">
            <v>16</v>
          </cell>
          <cell r="AE12">
            <v>14</v>
          </cell>
          <cell r="AK12">
            <v>8</v>
          </cell>
          <cell r="AL12">
            <v>8</v>
          </cell>
          <cell r="AM12">
            <v>2</v>
          </cell>
          <cell r="AN12">
            <v>4</v>
          </cell>
          <cell r="AO12">
            <v>7</v>
          </cell>
          <cell r="AP12">
            <v>6</v>
          </cell>
          <cell r="AQ12">
            <v>3</v>
          </cell>
          <cell r="AR12">
            <v>5</v>
          </cell>
          <cell r="AU12">
            <v>0</v>
          </cell>
          <cell r="AV12">
            <v>0</v>
          </cell>
          <cell r="CT12" t="str">
            <v>LEZARD MONTIVILLIERS</v>
          </cell>
          <cell r="CU12">
            <v>784</v>
          </cell>
          <cell r="CV12">
            <v>808</v>
          </cell>
          <cell r="CW12">
            <v>721</v>
          </cell>
          <cell r="CX12">
            <v>816</v>
          </cell>
          <cell r="CY12">
            <v>722</v>
          </cell>
          <cell r="CZ12">
            <v>801</v>
          </cell>
          <cell r="DA12">
            <v>886</v>
          </cell>
          <cell r="DB12">
            <v>869</v>
          </cell>
          <cell r="DC12">
            <v>826</v>
          </cell>
          <cell r="DD12">
            <v>852</v>
          </cell>
          <cell r="DE12">
            <v>820</v>
          </cell>
          <cell r="DF12">
            <v>714</v>
          </cell>
          <cell r="DG12">
            <v>723</v>
          </cell>
          <cell r="DH12">
            <v>723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CT13" t="str">
            <v>AVEUGLE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</row>
        <row r="20">
          <cell r="BU20" t="str">
            <v>BCA EVREUX 3</v>
          </cell>
          <cell r="BV20">
            <v>3</v>
          </cell>
          <cell r="BW20">
            <v>2</v>
          </cell>
          <cell r="BX20">
            <v>5</v>
          </cell>
          <cell r="BY20">
            <v>8</v>
          </cell>
          <cell r="BZ20">
            <v>6</v>
          </cell>
          <cell r="CA20">
            <v>1</v>
          </cell>
          <cell r="CB20">
            <v>7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 t="str">
            <v>BC LA MIVOIE 2</v>
          </cell>
          <cell r="CH20" t="str">
            <v>LEZARD MONTIVILLIERS</v>
          </cell>
          <cell r="CI20" t="str">
            <v>BC LAC DE CANIEL 2</v>
          </cell>
          <cell r="CJ20" t="str">
            <v>O'LL STARS ST MARCEL 2</v>
          </cell>
          <cell r="CK20" t="str">
            <v>BCRD ROUEN 2</v>
          </cell>
          <cell r="CL20" t="str">
            <v>AVEUGLE</v>
          </cell>
          <cell r="CM20" t="str">
            <v>CS GRAVENCHON 2</v>
          </cell>
        </row>
        <row r="21">
          <cell r="BU21" t="str">
            <v>BC LAC DE CANIEL 2</v>
          </cell>
          <cell r="BV21">
            <v>6</v>
          </cell>
          <cell r="BW21">
            <v>7</v>
          </cell>
          <cell r="BX21">
            <v>4</v>
          </cell>
          <cell r="BY21">
            <v>1</v>
          </cell>
          <cell r="BZ21">
            <v>2</v>
          </cell>
          <cell r="CA21">
            <v>8</v>
          </cell>
          <cell r="CB21">
            <v>3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 t="str">
            <v>BCRD ROUEN 2</v>
          </cell>
          <cell r="CH21" t="str">
            <v>CS GRAVENCHON 2</v>
          </cell>
          <cell r="CI21" t="str">
            <v>BCA EVREUX 3</v>
          </cell>
          <cell r="CJ21" t="str">
            <v>AVEUGLE</v>
          </cell>
          <cell r="CK21" t="str">
            <v>LEZARD MONTIVILLIERS</v>
          </cell>
          <cell r="CL21" t="str">
            <v>O'LL STARS ST MARCEL 2</v>
          </cell>
          <cell r="CM21" t="str">
            <v>BC LA MIVOIE 2</v>
          </cell>
        </row>
        <row r="22">
          <cell r="BU22" t="str">
            <v>BCRD ROUEN 2</v>
          </cell>
          <cell r="BV22">
            <v>5</v>
          </cell>
          <cell r="BW22">
            <v>8</v>
          </cell>
          <cell r="BX22">
            <v>2</v>
          </cell>
          <cell r="BY22">
            <v>3</v>
          </cell>
          <cell r="BZ22">
            <v>4</v>
          </cell>
          <cell r="CA22">
            <v>7</v>
          </cell>
          <cell r="CB22">
            <v>1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 t="str">
            <v>BC LAC DE CANIEL 2</v>
          </cell>
          <cell r="CH22" t="str">
            <v>O'LL STARS ST MARCEL 2</v>
          </cell>
          <cell r="CI22" t="str">
            <v>LEZARD MONTIVILLIERS</v>
          </cell>
          <cell r="CJ22" t="str">
            <v>BC LA MIVOIE 2</v>
          </cell>
          <cell r="CK22" t="str">
            <v>BCA EVREUX 3</v>
          </cell>
          <cell r="CL22" t="str">
            <v>CS GRAVENCHON 2</v>
          </cell>
          <cell r="CM22" t="str">
            <v>AVEUGLE</v>
          </cell>
        </row>
        <row r="23">
          <cell r="BU23" t="str">
            <v>CS GRAVENCHON 2</v>
          </cell>
          <cell r="BV23">
            <v>8</v>
          </cell>
          <cell r="BW23">
            <v>5</v>
          </cell>
          <cell r="BX23">
            <v>3</v>
          </cell>
          <cell r="BY23">
            <v>2</v>
          </cell>
          <cell r="BZ23">
            <v>1</v>
          </cell>
          <cell r="CA23">
            <v>6</v>
          </cell>
          <cell r="CB23">
            <v>4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 t="str">
            <v>O'LL STARS ST MARCEL 2</v>
          </cell>
          <cell r="CH23" t="str">
            <v>BC LAC DE CANIEL 2</v>
          </cell>
          <cell r="CI23" t="str">
            <v>BC LA MIVOIE 2</v>
          </cell>
          <cell r="CJ23" t="str">
            <v>LEZARD MONTIVILLIERS</v>
          </cell>
          <cell r="CK23" t="str">
            <v>AVEUGLE</v>
          </cell>
          <cell r="CL23" t="str">
            <v>BCRD ROUEN 2</v>
          </cell>
          <cell r="CM23" t="str">
            <v>BCA EVREUX 3</v>
          </cell>
        </row>
        <row r="24">
          <cell r="BU24" t="str">
            <v>O'LL STARS ST MARCEL 2</v>
          </cell>
          <cell r="BV24">
            <v>7</v>
          </cell>
          <cell r="BW24">
            <v>6</v>
          </cell>
          <cell r="BX24">
            <v>1</v>
          </cell>
          <cell r="BY24">
            <v>4</v>
          </cell>
          <cell r="BZ24">
            <v>3</v>
          </cell>
          <cell r="CA24">
            <v>5</v>
          </cell>
          <cell r="CB24">
            <v>2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 t="str">
            <v>CS GRAVENCHON 2</v>
          </cell>
          <cell r="CH24" t="str">
            <v>BCRD ROUEN 2</v>
          </cell>
          <cell r="CI24" t="str">
            <v>AVEUGLE</v>
          </cell>
          <cell r="CJ24" t="str">
            <v>BCA EVREUX 3</v>
          </cell>
          <cell r="CK24" t="str">
            <v>BC LA MIVOIE 2</v>
          </cell>
          <cell r="CL24" t="str">
            <v>BC LAC DE CANIEL 2</v>
          </cell>
          <cell r="CM24" t="str">
            <v>LEZARD MONTIVILLIERS</v>
          </cell>
        </row>
        <row r="25">
          <cell r="BU25" t="str">
            <v>BC LA MIVOIE 2</v>
          </cell>
          <cell r="BV25">
            <v>4</v>
          </cell>
          <cell r="BW25">
            <v>1</v>
          </cell>
          <cell r="BX25">
            <v>7</v>
          </cell>
          <cell r="BY25">
            <v>6</v>
          </cell>
          <cell r="BZ25">
            <v>8</v>
          </cell>
          <cell r="CA25">
            <v>2</v>
          </cell>
          <cell r="CB25">
            <v>5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 t="str">
            <v>BCA EVREUX 3</v>
          </cell>
          <cell r="CH25" t="str">
            <v>AVEUGLE</v>
          </cell>
          <cell r="CI25" t="str">
            <v>CS GRAVENCHON 2</v>
          </cell>
          <cell r="CJ25" t="str">
            <v>BCRD ROUEN 2</v>
          </cell>
          <cell r="CK25" t="str">
            <v>O'LL STARS ST MARCEL 2</v>
          </cell>
          <cell r="CL25" t="str">
            <v>LEZARD MONTIVILLIERS</v>
          </cell>
          <cell r="CM25" t="str">
            <v>BC LAC DE CANIEL 2</v>
          </cell>
        </row>
        <row r="26">
          <cell r="BU26" t="str">
            <v>LEZARD MONTIVILLIERS</v>
          </cell>
          <cell r="BV26">
            <v>1</v>
          </cell>
          <cell r="BW26">
            <v>4</v>
          </cell>
          <cell r="BX26">
            <v>6</v>
          </cell>
          <cell r="BY26">
            <v>7</v>
          </cell>
          <cell r="BZ26">
            <v>5</v>
          </cell>
          <cell r="CA26">
            <v>3</v>
          </cell>
          <cell r="CB26">
            <v>8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 t="str">
            <v>AVEUGLE</v>
          </cell>
          <cell r="CH26" t="str">
            <v>BCA EVREUX 3</v>
          </cell>
          <cell r="CI26" t="str">
            <v>BCRD ROUEN 2</v>
          </cell>
          <cell r="CJ26" t="str">
            <v>CS GRAVENCHON 2</v>
          </cell>
          <cell r="CK26" t="str">
            <v>BC LAC DE CANIEL 2</v>
          </cell>
          <cell r="CL26" t="str">
            <v>BC LA MIVOIE 2</v>
          </cell>
          <cell r="CM26" t="str">
            <v>O'LL STARS ST MARCEL 2</v>
          </cell>
        </row>
        <row r="27">
          <cell r="BU27" t="str">
            <v>AVEUGLE</v>
          </cell>
          <cell r="BV27">
            <v>2</v>
          </cell>
          <cell r="BW27">
            <v>3</v>
          </cell>
          <cell r="BX27">
            <v>8</v>
          </cell>
          <cell r="BY27">
            <v>5</v>
          </cell>
          <cell r="BZ27">
            <v>7</v>
          </cell>
          <cell r="CA27">
            <v>4</v>
          </cell>
          <cell r="CB27">
            <v>6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 t="str">
            <v>LEZARD MONTIVILLIERS</v>
          </cell>
          <cell r="CH27" t="str">
            <v>BC LA MIVOIE 2</v>
          </cell>
          <cell r="CI27" t="str">
            <v>O'LL STARS ST MARCEL 2</v>
          </cell>
          <cell r="CJ27" t="str">
            <v>BC LAC DE CANIEL 2</v>
          </cell>
          <cell r="CK27" t="str">
            <v>CS GRAVENCHON 2</v>
          </cell>
          <cell r="CL27" t="str">
            <v>BCA EVREUX 3</v>
          </cell>
          <cell r="CM27" t="str">
            <v>BCRD ROUEN 2</v>
          </cell>
        </row>
        <row r="87">
          <cell r="CT87" t="str">
            <v>BCA EVREUX 3</v>
          </cell>
          <cell r="CU87">
            <v>5</v>
          </cell>
          <cell r="CV87">
            <v>5</v>
          </cell>
          <cell r="CW87">
            <v>5</v>
          </cell>
          <cell r="CX87">
            <v>5</v>
          </cell>
          <cell r="CY87">
            <v>5</v>
          </cell>
          <cell r="CZ87">
            <v>5</v>
          </cell>
          <cell r="DA87">
            <v>5</v>
          </cell>
          <cell r="DD87">
            <v>5</v>
          </cell>
          <cell r="DE87">
            <v>5</v>
          </cell>
          <cell r="DF87">
            <v>5</v>
          </cell>
          <cell r="DG87">
            <v>5</v>
          </cell>
          <cell r="DH87">
            <v>5</v>
          </cell>
          <cell r="DI87">
            <v>5</v>
          </cell>
          <cell r="DJ87">
            <v>5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</row>
        <row r="88">
          <cell r="CT88" t="str">
            <v>BC LAC DE CANIEL 2</v>
          </cell>
          <cell r="CU88">
            <v>5</v>
          </cell>
          <cell r="CV88">
            <v>5</v>
          </cell>
          <cell r="CW88">
            <v>5</v>
          </cell>
          <cell r="CX88">
            <v>5</v>
          </cell>
          <cell r="CY88">
            <v>5</v>
          </cell>
          <cell r="CZ88">
            <v>5</v>
          </cell>
          <cell r="DA88">
            <v>5</v>
          </cell>
          <cell r="DD88">
            <v>5</v>
          </cell>
          <cell r="DE88">
            <v>5</v>
          </cell>
          <cell r="DF88">
            <v>5</v>
          </cell>
          <cell r="DG88">
            <v>5</v>
          </cell>
          <cell r="DH88">
            <v>5</v>
          </cell>
          <cell r="DI88">
            <v>5</v>
          </cell>
          <cell r="DJ88">
            <v>5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</row>
        <row r="89">
          <cell r="CT89" t="str">
            <v>BCRD ROUEN 2</v>
          </cell>
          <cell r="CU89">
            <v>5</v>
          </cell>
          <cell r="CV89">
            <v>5</v>
          </cell>
          <cell r="CW89">
            <v>5</v>
          </cell>
          <cell r="CX89">
            <v>5</v>
          </cell>
          <cell r="CY89">
            <v>5</v>
          </cell>
          <cell r="CZ89">
            <v>5</v>
          </cell>
          <cell r="DA89">
            <v>5</v>
          </cell>
          <cell r="DD89">
            <v>5</v>
          </cell>
          <cell r="DE89">
            <v>5</v>
          </cell>
          <cell r="DF89">
            <v>5</v>
          </cell>
          <cell r="DG89">
            <v>5</v>
          </cell>
          <cell r="DH89">
            <v>5</v>
          </cell>
          <cell r="DI89">
            <v>5</v>
          </cell>
          <cell r="DJ89">
            <v>5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</row>
        <row r="90">
          <cell r="CT90" t="str">
            <v>CS GRAVENCHON 2</v>
          </cell>
          <cell r="CU90">
            <v>5</v>
          </cell>
          <cell r="CV90">
            <v>5</v>
          </cell>
          <cell r="CW90">
            <v>5</v>
          </cell>
          <cell r="CX90">
            <v>5</v>
          </cell>
          <cell r="CY90">
            <v>5</v>
          </cell>
          <cell r="CZ90">
            <v>5</v>
          </cell>
          <cell r="DA90">
            <v>5</v>
          </cell>
          <cell r="DD90">
            <v>5</v>
          </cell>
          <cell r="DE90">
            <v>5</v>
          </cell>
          <cell r="DF90">
            <v>5</v>
          </cell>
          <cell r="DG90">
            <v>5</v>
          </cell>
          <cell r="DH90">
            <v>5</v>
          </cell>
          <cell r="DI90">
            <v>5</v>
          </cell>
          <cell r="DJ90">
            <v>5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</row>
        <row r="91">
          <cell r="CT91" t="str">
            <v>O'LL STARS ST MARCEL 2</v>
          </cell>
          <cell r="CU91">
            <v>5</v>
          </cell>
          <cell r="CV91">
            <v>5</v>
          </cell>
          <cell r="CW91">
            <v>5</v>
          </cell>
          <cell r="CX91">
            <v>5</v>
          </cell>
          <cell r="CY91">
            <v>5</v>
          </cell>
          <cell r="CZ91">
            <v>5</v>
          </cell>
          <cell r="DA91">
            <v>5</v>
          </cell>
          <cell r="DD91">
            <v>5</v>
          </cell>
          <cell r="DE91">
            <v>5</v>
          </cell>
          <cell r="DF91">
            <v>5</v>
          </cell>
          <cell r="DG91">
            <v>5</v>
          </cell>
          <cell r="DH91">
            <v>5</v>
          </cell>
          <cell r="DI91">
            <v>5</v>
          </cell>
          <cell r="DJ91">
            <v>5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</row>
        <row r="92">
          <cell r="CT92" t="str">
            <v>BC LA MIVOIE 2</v>
          </cell>
          <cell r="CU92">
            <v>4</v>
          </cell>
          <cell r="CV92">
            <v>4</v>
          </cell>
          <cell r="CW92">
            <v>4</v>
          </cell>
          <cell r="CX92">
            <v>4</v>
          </cell>
          <cell r="CY92">
            <v>4</v>
          </cell>
          <cell r="CZ92">
            <v>4</v>
          </cell>
          <cell r="DA92">
            <v>4</v>
          </cell>
          <cell r="DD92">
            <v>5</v>
          </cell>
          <cell r="DE92">
            <v>5</v>
          </cell>
          <cell r="DF92">
            <v>5</v>
          </cell>
          <cell r="DG92">
            <v>5</v>
          </cell>
          <cell r="DH92">
            <v>5</v>
          </cell>
          <cell r="DI92">
            <v>5</v>
          </cell>
          <cell r="DJ92">
            <v>5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</row>
        <row r="93">
          <cell r="CT93" t="str">
            <v>LEZARD MONTIVILLIERS</v>
          </cell>
          <cell r="CU93">
            <v>5</v>
          </cell>
          <cell r="CV93">
            <v>5</v>
          </cell>
          <cell r="CW93">
            <v>5</v>
          </cell>
          <cell r="CX93">
            <v>5</v>
          </cell>
          <cell r="CY93">
            <v>5</v>
          </cell>
          <cell r="CZ93">
            <v>5</v>
          </cell>
          <cell r="DA93">
            <v>5</v>
          </cell>
          <cell r="DD93">
            <v>5</v>
          </cell>
          <cell r="DE93">
            <v>5</v>
          </cell>
          <cell r="DF93">
            <v>5</v>
          </cell>
          <cell r="DG93">
            <v>5</v>
          </cell>
          <cell r="DH93">
            <v>5</v>
          </cell>
          <cell r="DI93">
            <v>5</v>
          </cell>
          <cell r="DJ93">
            <v>5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</row>
        <row r="94">
          <cell r="CT94" t="str">
            <v>AVEUGLE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</row>
        <row r="95"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</row>
        <row r="96"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</row>
      </sheetData>
      <sheetData sheetId="7">
        <row r="8">
          <cell r="E8" t="str">
            <v>16 110040</v>
          </cell>
          <cell r="F8" t="str">
            <v>DESSEL François</v>
          </cell>
          <cell r="Y8">
            <v>0</v>
          </cell>
          <cell r="Z8">
            <v>0</v>
          </cell>
          <cell r="AA8" t="str">
            <v/>
          </cell>
        </row>
        <row r="9">
          <cell r="E9" t="str">
            <v>13 104466</v>
          </cell>
          <cell r="F9" t="str">
            <v>LECOMPTE Dominique</v>
          </cell>
          <cell r="Y9">
            <v>0</v>
          </cell>
          <cell r="Z9">
            <v>0</v>
          </cell>
          <cell r="AA9" t="str">
            <v/>
          </cell>
        </row>
        <row r="10">
          <cell r="E10" t="str">
            <v>16 110933</v>
          </cell>
          <cell r="F10" t="str">
            <v>DRIEU Jean Pierre</v>
          </cell>
          <cell r="R10">
            <v>159</v>
          </cell>
          <cell r="S10">
            <v>95</v>
          </cell>
          <cell r="T10">
            <v>98</v>
          </cell>
          <cell r="U10">
            <v>146</v>
          </cell>
          <cell r="V10">
            <v>134</v>
          </cell>
          <cell r="W10">
            <v>115</v>
          </cell>
          <cell r="X10">
            <v>136</v>
          </cell>
          <cell r="Y10">
            <v>883</v>
          </cell>
          <cell r="Z10">
            <v>7</v>
          </cell>
          <cell r="AA10">
            <v>126.14285714285714</v>
          </cell>
        </row>
        <row r="11">
          <cell r="E11" t="str">
            <v>15 108394</v>
          </cell>
          <cell r="F11" t="str">
            <v>THIREL Alain</v>
          </cell>
          <cell r="R11">
            <v>145</v>
          </cell>
          <cell r="S11">
            <v>131</v>
          </cell>
          <cell r="T11">
            <v>170</v>
          </cell>
          <cell r="U11">
            <v>123</v>
          </cell>
          <cell r="V11">
            <v>111</v>
          </cell>
          <cell r="W11">
            <v>118</v>
          </cell>
          <cell r="X11">
            <v>119</v>
          </cell>
          <cell r="Y11">
            <v>917</v>
          </cell>
          <cell r="Z11">
            <v>7</v>
          </cell>
          <cell r="AA11">
            <v>131</v>
          </cell>
        </row>
        <row r="12">
          <cell r="E12" t="str">
            <v>16 109938</v>
          </cell>
          <cell r="F12" t="str">
            <v>GUIBOUX Patrick</v>
          </cell>
          <cell r="R12">
            <v>152</v>
          </cell>
          <cell r="S12">
            <v>153</v>
          </cell>
          <cell r="T12">
            <v>113</v>
          </cell>
          <cell r="U12">
            <v>171</v>
          </cell>
          <cell r="V12">
            <v>125</v>
          </cell>
          <cell r="W12">
            <v>148</v>
          </cell>
          <cell r="X12">
            <v>216</v>
          </cell>
          <cell r="Y12">
            <v>1078</v>
          </cell>
          <cell r="Z12">
            <v>7</v>
          </cell>
          <cell r="AA12">
            <v>154</v>
          </cell>
        </row>
        <row r="13">
          <cell r="E13" t="str">
            <v>9 97831</v>
          </cell>
          <cell r="F13" t="str">
            <v>CIOFOLO Michel</v>
          </cell>
          <cell r="R13">
            <v>113</v>
          </cell>
          <cell r="S13">
            <v>114</v>
          </cell>
          <cell r="T13">
            <v>97</v>
          </cell>
          <cell r="U13">
            <v>93</v>
          </cell>
          <cell r="V13">
            <v>105</v>
          </cell>
          <cell r="W13">
            <v>103</v>
          </cell>
          <cell r="X13">
            <v>88</v>
          </cell>
          <cell r="Y13">
            <v>713</v>
          </cell>
          <cell r="Z13">
            <v>7</v>
          </cell>
          <cell r="AA13">
            <v>101.85714285714286</v>
          </cell>
        </row>
        <row r="14">
          <cell r="E14" t="str">
            <v>13 105314</v>
          </cell>
          <cell r="F14" t="str">
            <v>BARTHE Daniel</v>
          </cell>
          <cell r="R14">
            <v>144</v>
          </cell>
          <cell r="S14">
            <v>114</v>
          </cell>
          <cell r="T14">
            <v>124</v>
          </cell>
          <cell r="U14">
            <v>134</v>
          </cell>
          <cell r="V14">
            <v>155</v>
          </cell>
          <cell r="W14">
            <v>117</v>
          </cell>
          <cell r="X14">
            <v>127</v>
          </cell>
          <cell r="Y14">
            <v>915</v>
          </cell>
          <cell r="Z14">
            <v>7</v>
          </cell>
          <cell r="AA14">
            <v>130.71428571428572</v>
          </cell>
        </row>
        <row r="15">
          <cell r="F15" t="str">
            <v/>
          </cell>
          <cell r="Y15" t="str">
            <v/>
          </cell>
          <cell r="Z15" t="str">
            <v/>
          </cell>
          <cell r="AA15" t="str">
            <v/>
          </cell>
        </row>
        <row r="16">
          <cell r="F16" t="str">
            <v/>
          </cell>
          <cell r="Y16" t="str">
            <v/>
          </cell>
          <cell r="Z16" t="str">
            <v/>
          </cell>
          <cell r="AA16" t="str">
            <v/>
          </cell>
        </row>
        <row r="17">
          <cell r="F17" t="str">
            <v/>
          </cell>
          <cell r="Y17" t="str">
            <v/>
          </cell>
          <cell r="Z17" t="str">
            <v/>
          </cell>
          <cell r="AA17" t="str">
            <v/>
          </cell>
        </row>
        <row r="18">
          <cell r="E18" t="str">
            <v>3 64897</v>
          </cell>
          <cell r="F18" t="str">
            <v>BRENTOT Régis</v>
          </cell>
          <cell r="R18">
            <v>114</v>
          </cell>
          <cell r="S18">
            <v>187</v>
          </cell>
          <cell r="T18">
            <v>145</v>
          </cell>
          <cell r="U18">
            <v>191</v>
          </cell>
          <cell r="V18">
            <v>187</v>
          </cell>
          <cell r="W18">
            <v>161</v>
          </cell>
          <cell r="X18">
            <v>139</v>
          </cell>
          <cell r="Y18">
            <v>1124</v>
          </cell>
          <cell r="Z18">
            <v>7</v>
          </cell>
          <cell r="AA18">
            <v>160.57142857142858</v>
          </cell>
        </row>
        <row r="19">
          <cell r="E19" t="str">
            <v>8 95435</v>
          </cell>
          <cell r="F19" t="str">
            <v>PAULMIER Jonathan</v>
          </cell>
          <cell r="R19">
            <v>141</v>
          </cell>
          <cell r="S19">
            <v>170</v>
          </cell>
          <cell r="T19">
            <v>142</v>
          </cell>
          <cell r="U19">
            <v>208</v>
          </cell>
          <cell r="V19">
            <v>147</v>
          </cell>
          <cell r="W19">
            <v>172</v>
          </cell>
          <cell r="X19">
            <v>135</v>
          </cell>
          <cell r="Y19">
            <v>1115</v>
          </cell>
          <cell r="Z19">
            <v>7</v>
          </cell>
          <cell r="AA19">
            <v>159.28571428571428</v>
          </cell>
        </row>
        <row r="20">
          <cell r="E20" t="str">
            <v>14 106224</v>
          </cell>
          <cell r="F20" t="str">
            <v>CHAREYRE Cyril</v>
          </cell>
          <cell r="R20">
            <v>152</v>
          </cell>
          <cell r="S20">
            <v>209</v>
          </cell>
          <cell r="T20">
            <v>192</v>
          </cell>
          <cell r="U20">
            <v>145</v>
          </cell>
          <cell r="V20">
            <v>214</v>
          </cell>
          <cell r="W20">
            <v>212</v>
          </cell>
          <cell r="X20">
            <v>192</v>
          </cell>
          <cell r="Y20">
            <v>1316</v>
          </cell>
          <cell r="Z20">
            <v>7</v>
          </cell>
          <cell r="AA20">
            <v>188</v>
          </cell>
        </row>
        <row r="21">
          <cell r="E21" t="str">
            <v>11 101341</v>
          </cell>
          <cell r="F21" t="str">
            <v>PERROT Bruno</v>
          </cell>
          <cell r="R21">
            <v>154</v>
          </cell>
          <cell r="S21">
            <v>137</v>
          </cell>
          <cell r="T21">
            <v>117</v>
          </cell>
          <cell r="U21">
            <v>133</v>
          </cell>
          <cell r="V21">
            <v>153</v>
          </cell>
          <cell r="W21">
            <v>145</v>
          </cell>
          <cell r="X21">
            <v>120</v>
          </cell>
          <cell r="Y21">
            <v>959</v>
          </cell>
          <cell r="Z21">
            <v>7</v>
          </cell>
          <cell r="AA21">
            <v>137</v>
          </cell>
        </row>
        <row r="22">
          <cell r="E22" t="str">
            <v>8 95827</v>
          </cell>
          <cell r="F22" t="str">
            <v>GIRARD Patrick</v>
          </cell>
          <cell r="Y22">
            <v>0</v>
          </cell>
          <cell r="Z22">
            <v>0</v>
          </cell>
          <cell r="AA22" t="str">
            <v/>
          </cell>
        </row>
        <row r="23">
          <cell r="E23" t="str">
            <v>9 97580</v>
          </cell>
          <cell r="F23" t="str">
            <v>LANGLOIS Marco</v>
          </cell>
          <cell r="R23">
            <v>192</v>
          </cell>
          <cell r="S23">
            <v>165</v>
          </cell>
          <cell r="T23">
            <v>137</v>
          </cell>
          <cell r="U23">
            <v>135</v>
          </cell>
          <cell r="V23">
            <v>180</v>
          </cell>
          <cell r="W23">
            <v>136</v>
          </cell>
          <cell r="X23">
            <v>152</v>
          </cell>
          <cell r="Y23">
            <v>1097</v>
          </cell>
          <cell r="Z23">
            <v>7</v>
          </cell>
          <cell r="AA23">
            <v>156.71428571428572</v>
          </cell>
        </row>
        <row r="24">
          <cell r="F24" t="str">
            <v/>
          </cell>
          <cell r="Y24" t="str">
            <v/>
          </cell>
          <cell r="Z24" t="str">
            <v/>
          </cell>
          <cell r="AA24" t="str">
            <v/>
          </cell>
        </row>
        <row r="25">
          <cell r="F25" t="str">
            <v/>
          </cell>
          <cell r="Y25" t="str">
            <v/>
          </cell>
          <cell r="Z25" t="str">
            <v/>
          </cell>
          <cell r="AA25" t="str">
            <v/>
          </cell>
        </row>
        <row r="26">
          <cell r="F26" t="str">
            <v/>
          </cell>
          <cell r="Y26" t="str">
            <v/>
          </cell>
          <cell r="Z26" t="str">
            <v/>
          </cell>
          <cell r="AA26" t="str">
            <v/>
          </cell>
        </row>
        <row r="27">
          <cell r="F27" t="str">
            <v/>
          </cell>
          <cell r="Y27" t="str">
            <v/>
          </cell>
          <cell r="Z27" t="str">
            <v/>
          </cell>
          <cell r="AA27" t="str">
            <v/>
          </cell>
        </row>
        <row r="28">
          <cell r="E28" t="str">
            <v>93 70987</v>
          </cell>
          <cell r="F28" t="str">
            <v>GEORGES Thierry</v>
          </cell>
          <cell r="R28">
            <v>117</v>
          </cell>
          <cell r="S28">
            <v>153</v>
          </cell>
          <cell r="T28">
            <v>178</v>
          </cell>
          <cell r="U28">
            <v>184</v>
          </cell>
          <cell r="V28">
            <v>131</v>
          </cell>
          <cell r="W28">
            <v>173</v>
          </cell>
          <cell r="X28">
            <v>101</v>
          </cell>
          <cell r="Y28">
            <v>1037</v>
          </cell>
          <cell r="Z28">
            <v>7</v>
          </cell>
          <cell r="AA28">
            <v>148.14285714285714</v>
          </cell>
        </row>
        <row r="29">
          <cell r="E29" t="str">
            <v>1 9063000</v>
          </cell>
          <cell r="F29" t="str">
            <v>VAZ Francisco</v>
          </cell>
          <cell r="R29">
            <v>185</v>
          </cell>
          <cell r="S29">
            <v>168</v>
          </cell>
          <cell r="T29">
            <v>213</v>
          </cell>
          <cell r="U29">
            <v>146</v>
          </cell>
          <cell r="V29">
            <v>169</v>
          </cell>
          <cell r="W29">
            <v>169</v>
          </cell>
          <cell r="X29">
            <v>163</v>
          </cell>
          <cell r="Y29">
            <v>1213</v>
          </cell>
          <cell r="Z29">
            <v>7</v>
          </cell>
          <cell r="AA29">
            <v>173.28571428571428</v>
          </cell>
        </row>
        <row r="30">
          <cell r="E30" t="str">
            <v>11 101668</v>
          </cell>
          <cell r="F30" t="str">
            <v>AUBER Marcel</v>
          </cell>
          <cell r="R30">
            <v>126</v>
          </cell>
          <cell r="S30">
            <v>128</v>
          </cell>
          <cell r="T30">
            <v>112</v>
          </cell>
          <cell r="U30">
            <v>129</v>
          </cell>
          <cell r="V30">
            <v>117</v>
          </cell>
          <cell r="W30">
            <v>211</v>
          </cell>
          <cell r="X30">
            <v>180</v>
          </cell>
          <cell r="Y30">
            <v>1003</v>
          </cell>
          <cell r="Z30">
            <v>7</v>
          </cell>
          <cell r="AA30">
            <v>143.28571428571428</v>
          </cell>
        </row>
        <row r="31">
          <cell r="E31" t="str">
            <v>12 104382</v>
          </cell>
          <cell r="F31" t="str">
            <v>MARANDE Emilien</v>
          </cell>
          <cell r="R31">
            <v>152</v>
          </cell>
          <cell r="S31">
            <v>147</v>
          </cell>
          <cell r="T31">
            <v>217</v>
          </cell>
          <cell r="U31">
            <v>147</v>
          </cell>
          <cell r="V31">
            <v>145</v>
          </cell>
          <cell r="W31">
            <v>234</v>
          </cell>
          <cell r="X31">
            <v>212</v>
          </cell>
          <cell r="Y31">
            <v>1254</v>
          </cell>
          <cell r="Z31">
            <v>7</v>
          </cell>
          <cell r="AA31">
            <v>179.14285714285714</v>
          </cell>
        </row>
        <row r="32">
          <cell r="E32" t="str">
            <v>12 103449</v>
          </cell>
          <cell r="F32" t="str">
            <v>LEROY Daniel</v>
          </cell>
          <cell r="R32">
            <v>155</v>
          </cell>
          <cell r="S32">
            <v>113</v>
          </cell>
          <cell r="T32">
            <v>145</v>
          </cell>
          <cell r="U32">
            <v>104</v>
          </cell>
          <cell r="V32">
            <v>135</v>
          </cell>
          <cell r="W32">
            <v>169</v>
          </cell>
          <cell r="X32">
            <v>160</v>
          </cell>
          <cell r="Y32">
            <v>981</v>
          </cell>
          <cell r="Z32">
            <v>7</v>
          </cell>
          <cell r="AA32">
            <v>140.14285714285714</v>
          </cell>
        </row>
        <row r="33">
          <cell r="E33" t="str">
            <v>10 100971</v>
          </cell>
          <cell r="F33" t="str">
            <v>DUPRE Jérémy</v>
          </cell>
          <cell r="Y33">
            <v>0</v>
          </cell>
          <cell r="Z33">
            <v>0</v>
          </cell>
          <cell r="AA33" t="str">
            <v/>
          </cell>
        </row>
        <row r="34">
          <cell r="E34" t="str">
            <v>12 104379</v>
          </cell>
          <cell r="F34" t="str">
            <v>HERVE Bernard</v>
          </cell>
          <cell r="Y34">
            <v>0</v>
          </cell>
          <cell r="Z34">
            <v>0</v>
          </cell>
          <cell r="AA34" t="str">
            <v/>
          </cell>
        </row>
        <row r="35">
          <cell r="E35" t="str">
            <v>11 101667</v>
          </cell>
          <cell r="F35" t="str">
            <v>BEGAUD Patrick</v>
          </cell>
          <cell r="Y35">
            <v>0</v>
          </cell>
          <cell r="Z35">
            <v>0</v>
          </cell>
          <cell r="AA35" t="str">
            <v/>
          </cell>
        </row>
        <row r="36">
          <cell r="F36" t="str">
            <v/>
          </cell>
          <cell r="Y36" t="str">
            <v/>
          </cell>
          <cell r="Z36" t="str">
            <v/>
          </cell>
          <cell r="AA36" t="str">
            <v/>
          </cell>
        </row>
        <row r="37">
          <cell r="F37" t="str">
            <v/>
          </cell>
          <cell r="Y37" t="str">
            <v/>
          </cell>
          <cell r="Z37" t="str">
            <v/>
          </cell>
          <cell r="AA37" t="str">
            <v/>
          </cell>
        </row>
        <row r="38">
          <cell r="E38" t="str">
            <v>7 94798</v>
          </cell>
          <cell r="F38" t="str">
            <v>CHAUSSEE Frédéric</v>
          </cell>
          <cell r="R38">
            <v>137</v>
          </cell>
          <cell r="S38">
            <v>136</v>
          </cell>
          <cell r="T38">
            <v>160</v>
          </cell>
          <cell r="U38">
            <v>123</v>
          </cell>
          <cell r="V38">
            <v>151</v>
          </cell>
          <cell r="W38">
            <v>147</v>
          </cell>
          <cell r="X38">
            <v>129</v>
          </cell>
          <cell r="Y38">
            <v>983</v>
          </cell>
          <cell r="Z38">
            <v>7</v>
          </cell>
          <cell r="AA38">
            <v>140.42857142857142</v>
          </cell>
        </row>
        <row r="39">
          <cell r="E39" t="str">
            <v>3 8047988</v>
          </cell>
          <cell r="F39" t="str">
            <v>LALLEMAND Michel</v>
          </cell>
          <cell r="R39">
            <v>139</v>
          </cell>
          <cell r="S39">
            <v>169</v>
          </cell>
          <cell r="T39">
            <v>148</v>
          </cell>
          <cell r="U39">
            <v>134</v>
          </cell>
          <cell r="V39">
            <v>123</v>
          </cell>
          <cell r="W39">
            <v>160</v>
          </cell>
          <cell r="X39">
            <v>136</v>
          </cell>
          <cell r="Y39">
            <v>1009</v>
          </cell>
          <cell r="Z39">
            <v>7</v>
          </cell>
          <cell r="AA39">
            <v>144.14285714285714</v>
          </cell>
        </row>
        <row r="40">
          <cell r="E40" t="str">
            <v>12 103259</v>
          </cell>
          <cell r="F40" t="str">
            <v>JOURDAIN Philippe</v>
          </cell>
          <cell r="R40">
            <v>103</v>
          </cell>
          <cell r="S40">
            <v>180</v>
          </cell>
          <cell r="T40">
            <v>157</v>
          </cell>
          <cell r="U40">
            <v>127</v>
          </cell>
          <cell r="V40">
            <v>165</v>
          </cell>
          <cell r="W40">
            <v>165</v>
          </cell>
          <cell r="X40">
            <v>121</v>
          </cell>
          <cell r="Y40">
            <v>1018</v>
          </cell>
          <cell r="Z40">
            <v>7</v>
          </cell>
          <cell r="AA40">
            <v>145.42857142857142</v>
          </cell>
        </row>
        <row r="41">
          <cell r="E41" t="str">
            <v>3 47987</v>
          </cell>
          <cell r="F41" t="str">
            <v>LALLEMAND Vincent</v>
          </cell>
          <cell r="R41">
            <v>150</v>
          </cell>
          <cell r="S41">
            <v>168</v>
          </cell>
          <cell r="T41">
            <v>138</v>
          </cell>
          <cell r="U41">
            <v>141</v>
          </cell>
          <cell r="V41">
            <v>154</v>
          </cell>
          <cell r="W41">
            <v>172</v>
          </cell>
          <cell r="X41">
            <v>181</v>
          </cell>
          <cell r="Y41">
            <v>1104</v>
          </cell>
          <cell r="Z41">
            <v>7</v>
          </cell>
          <cell r="AA41">
            <v>157.71428571428572</v>
          </cell>
        </row>
        <row r="42">
          <cell r="E42" t="str">
            <v>5 90650</v>
          </cell>
          <cell r="F42" t="str">
            <v>LEMESLE Thierry</v>
          </cell>
          <cell r="R42">
            <v>178</v>
          </cell>
          <cell r="S42">
            <v>136</v>
          </cell>
          <cell r="T42">
            <v>158</v>
          </cell>
          <cell r="U42">
            <v>169</v>
          </cell>
          <cell r="V42">
            <v>192</v>
          </cell>
          <cell r="W42">
            <v>122</v>
          </cell>
          <cell r="X42">
            <v>143</v>
          </cell>
          <cell r="Y42">
            <v>1098</v>
          </cell>
          <cell r="Z42">
            <v>7</v>
          </cell>
          <cell r="AA42">
            <v>156.85714285714286</v>
          </cell>
        </row>
        <row r="43">
          <cell r="E43" t="str">
            <v>15 107534</v>
          </cell>
          <cell r="F43" t="str">
            <v>NIEL Sébastien</v>
          </cell>
          <cell r="Y43">
            <v>0</v>
          </cell>
          <cell r="Z43">
            <v>0</v>
          </cell>
          <cell r="AA43" t="str">
            <v/>
          </cell>
        </row>
        <row r="44">
          <cell r="E44" t="str">
            <v>5 88693</v>
          </cell>
          <cell r="F44" t="str">
            <v>JOURDAIN Daniel</v>
          </cell>
          <cell r="Y44">
            <v>0</v>
          </cell>
          <cell r="Z44">
            <v>0</v>
          </cell>
          <cell r="AA44" t="str">
            <v/>
          </cell>
        </row>
        <row r="45">
          <cell r="F45" t="str">
            <v/>
          </cell>
          <cell r="Y45" t="str">
            <v/>
          </cell>
          <cell r="Z45" t="str">
            <v/>
          </cell>
          <cell r="AA45" t="str">
            <v/>
          </cell>
        </row>
        <row r="46">
          <cell r="F46" t="str">
            <v/>
          </cell>
          <cell r="Y46" t="str">
            <v/>
          </cell>
          <cell r="Z46" t="str">
            <v/>
          </cell>
          <cell r="AA46" t="str">
            <v/>
          </cell>
        </row>
        <row r="47">
          <cell r="F47" t="str">
            <v/>
          </cell>
          <cell r="Y47" t="str">
            <v/>
          </cell>
          <cell r="Z47" t="str">
            <v/>
          </cell>
          <cell r="AA47" t="str">
            <v/>
          </cell>
        </row>
        <row r="48">
          <cell r="E48" t="str">
            <v>16 108775</v>
          </cell>
          <cell r="F48" t="str">
            <v>FALAGUE Christophe
Christophe</v>
          </cell>
          <cell r="R48">
            <v>157</v>
          </cell>
          <cell r="S48">
            <v>145</v>
          </cell>
          <cell r="T48">
            <v>191</v>
          </cell>
          <cell r="U48">
            <v>186</v>
          </cell>
          <cell r="V48">
            <v>139</v>
          </cell>
          <cell r="W48">
            <v>169</v>
          </cell>
          <cell r="X48">
            <v>165</v>
          </cell>
          <cell r="Y48">
            <v>1152</v>
          </cell>
          <cell r="Z48">
            <v>7</v>
          </cell>
          <cell r="AA48">
            <v>164.57142857142858</v>
          </cell>
        </row>
        <row r="49">
          <cell r="E49" t="str">
            <v>16 108776</v>
          </cell>
          <cell r="F49" t="str">
            <v>HENG Jacques</v>
          </cell>
          <cell r="R49">
            <v>157</v>
          </cell>
          <cell r="S49">
            <v>153</v>
          </cell>
          <cell r="T49">
            <v>113</v>
          </cell>
          <cell r="U49">
            <v>130</v>
          </cell>
          <cell r="V49">
            <v>128</v>
          </cell>
          <cell r="W49">
            <v>141</v>
          </cell>
          <cell r="X49">
            <v>147</v>
          </cell>
          <cell r="Y49">
            <v>969</v>
          </cell>
          <cell r="Z49">
            <v>7</v>
          </cell>
          <cell r="AA49">
            <v>138.42857142857142</v>
          </cell>
        </row>
        <row r="50">
          <cell r="E50" t="str">
            <v>87 51225</v>
          </cell>
          <cell r="F50" t="str">
            <v>MENNESSON Patrice</v>
          </cell>
          <cell r="Y50">
            <v>0</v>
          </cell>
          <cell r="Z50">
            <v>0</v>
          </cell>
          <cell r="AA50" t="str">
            <v/>
          </cell>
        </row>
        <row r="51">
          <cell r="E51" t="str">
            <v>16 108774</v>
          </cell>
          <cell r="F51" t="str">
            <v>DIAS Jean Jacques</v>
          </cell>
          <cell r="R51">
            <v>203</v>
          </cell>
          <cell r="S51">
            <v>146</v>
          </cell>
          <cell r="T51">
            <v>151</v>
          </cell>
          <cell r="U51">
            <v>159</v>
          </cell>
          <cell r="V51">
            <v>176</v>
          </cell>
          <cell r="W51">
            <v>175</v>
          </cell>
          <cell r="X51">
            <v>142</v>
          </cell>
          <cell r="Y51">
            <v>1152</v>
          </cell>
          <cell r="Z51">
            <v>7</v>
          </cell>
          <cell r="AA51">
            <v>164.57142857142858</v>
          </cell>
        </row>
        <row r="52">
          <cell r="E52" t="str">
            <v>16 108778</v>
          </cell>
          <cell r="F52" t="str">
            <v>LEMAIR Gilles</v>
          </cell>
          <cell r="R52">
            <v>147</v>
          </cell>
          <cell r="S52">
            <v>143</v>
          </cell>
          <cell r="T52">
            <v>169</v>
          </cell>
          <cell r="U52">
            <v>138</v>
          </cell>
          <cell r="V52">
            <v>178</v>
          </cell>
          <cell r="W52">
            <v>151</v>
          </cell>
          <cell r="X52">
            <v>143</v>
          </cell>
          <cell r="Y52">
            <v>1069</v>
          </cell>
          <cell r="Z52">
            <v>7</v>
          </cell>
          <cell r="AA52">
            <v>152.71428571428572</v>
          </cell>
        </row>
        <row r="53">
          <cell r="E53" t="str">
            <v>50 60099</v>
          </cell>
          <cell r="F53" t="str">
            <v>CANTAGALLI Olivier</v>
          </cell>
          <cell r="R53">
            <v>170</v>
          </cell>
          <cell r="S53">
            <v>182</v>
          </cell>
          <cell r="T53">
            <v>204</v>
          </cell>
          <cell r="U53">
            <v>182</v>
          </cell>
          <cell r="V53">
            <v>160</v>
          </cell>
          <cell r="W53">
            <v>186</v>
          </cell>
          <cell r="X53">
            <v>153</v>
          </cell>
          <cell r="Y53">
            <v>1237</v>
          </cell>
          <cell r="Z53">
            <v>7</v>
          </cell>
          <cell r="AA53">
            <v>176.71428571428572</v>
          </cell>
        </row>
        <row r="54">
          <cell r="F54" t="str">
            <v/>
          </cell>
          <cell r="Y54" t="str">
            <v/>
          </cell>
          <cell r="Z54" t="str">
            <v/>
          </cell>
          <cell r="AA54" t="str">
            <v/>
          </cell>
        </row>
        <row r="55">
          <cell r="F55" t="str">
            <v/>
          </cell>
          <cell r="Y55" t="str">
            <v/>
          </cell>
          <cell r="Z55" t="str">
            <v/>
          </cell>
          <cell r="AA55" t="str">
            <v/>
          </cell>
        </row>
        <row r="56">
          <cell r="F56" t="str">
            <v/>
          </cell>
          <cell r="Y56" t="str">
            <v/>
          </cell>
          <cell r="Z56" t="str">
            <v/>
          </cell>
          <cell r="AA56" t="str">
            <v/>
          </cell>
        </row>
        <row r="57">
          <cell r="F57" t="str">
            <v/>
          </cell>
          <cell r="Y57" t="str">
            <v/>
          </cell>
          <cell r="Z57" t="str">
            <v/>
          </cell>
          <cell r="AA57" t="str">
            <v/>
          </cell>
        </row>
        <row r="58">
          <cell r="E58" t="str">
            <v>14 106404</v>
          </cell>
          <cell r="F58" t="str">
            <v>JOURJON Pierre</v>
          </cell>
          <cell r="R58">
            <v>160</v>
          </cell>
          <cell r="S58">
            <v>180</v>
          </cell>
          <cell r="T58">
            <v>190</v>
          </cell>
          <cell r="U58">
            <v>134</v>
          </cell>
          <cell r="V58">
            <v>159</v>
          </cell>
          <cell r="W58">
            <v>188</v>
          </cell>
          <cell r="X58">
            <v>200</v>
          </cell>
          <cell r="Y58">
            <v>1211</v>
          </cell>
          <cell r="Z58">
            <v>7</v>
          </cell>
          <cell r="AA58">
            <v>173</v>
          </cell>
        </row>
        <row r="59">
          <cell r="E59" t="str">
            <v>1 62688</v>
          </cell>
          <cell r="F59" t="str">
            <v>BLESSEL Vincent</v>
          </cell>
          <cell r="R59">
            <v>142</v>
          </cell>
          <cell r="S59">
            <v>188</v>
          </cell>
          <cell r="T59">
            <v>157</v>
          </cell>
          <cell r="U59">
            <v>117</v>
          </cell>
          <cell r="V59">
            <v>118</v>
          </cell>
          <cell r="W59">
            <v>97</v>
          </cell>
          <cell r="X59">
            <v>158</v>
          </cell>
          <cell r="Y59">
            <v>977</v>
          </cell>
          <cell r="Z59">
            <v>7</v>
          </cell>
          <cell r="AA59">
            <v>139.57142857142858</v>
          </cell>
        </row>
        <row r="60">
          <cell r="E60" t="str">
            <v>94 75838</v>
          </cell>
          <cell r="F60" t="str">
            <v>BLESSEL Jean-Marc</v>
          </cell>
          <cell r="R60">
            <v>192</v>
          </cell>
          <cell r="S60">
            <v>175</v>
          </cell>
          <cell r="T60">
            <v>160</v>
          </cell>
          <cell r="U60">
            <v>155</v>
          </cell>
          <cell r="V60">
            <v>164</v>
          </cell>
          <cell r="W60">
            <v>123</v>
          </cell>
          <cell r="X60">
            <v>165</v>
          </cell>
          <cell r="Y60">
            <v>1134</v>
          </cell>
          <cell r="Z60">
            <v>7</v>
          </cell>
          <cell r="AA60">
            <v>162</v>
          </cell>
        </row>
        <row r="61">
          <cell r="E61" t="str">
            <v>6 91876</v>
          </cell>
          <cell r="F61" t="str">
            <v>CARON Cédric</v>
          </cell>
          <cell r="R61">
            <v>122</v>
          </cell>
          <cell r="S61">
            <v>127</v>
          </cell>
          <cell r="T61">
            <v>167</v>
          </cell>
          <cell r="U61">
            <v>179</v>
          </cell>
          <cell r="V61">
            <v>137</v>
          </cell>
          <cell r="W61">
            <v>140</v>
          </cell>
          <cell r="X61">
            <v>148</v>
          </cell>
          <cell r="Y61">
            <v>1020</v>
          </cell>
          <cell r="Z61">
            <v>7</v>
          </cell>
          <cell r="AA61">
            <v>145.71428571428572</v>
          </cell>
        </row>
        <row r="62">
          <cell r="E62" t="str">
            <v>85 38461</v>
          </cell>
          <cell r="F62" t="str">
            <v>CARPENTIER Lucien</v>
          </cell>
          <cell r="Y62">
            <v>0</v>
          </cell>
          <cell r="Z62">
            <v>0</v>
          </cell>
          <cell r="AA62" t="str">
            <v/>
          </cell>
        </row>
        <row r="63">
          <cell r="E63" t="str">
            <v>3 65800</v>
          </cell>
          <cell r="F63" t="str">
            <v>NOEL David</v>
          </cell>
          <cell r="Y63">
            <v>0</v>
          </cell>
          <cell r="Z63">
            <v>0</v>
          </cell>
          <cell r="AA63" t="str">
            <v/>
          </cell>
        </row>
        <row r="64">
          <cell r="E64" t="str">
            <v>16 111144</v>
          </cell>
          <cell r="F64" t="str">
            <v>NAVAS Grégory</v>
          </cell>
          <cell r="R64">
            <v>134</v>
          </cell>
          <cell r="S64">
            <v>132</v>
          </cell>
          <cell r="T64">
            <v>127</v>
          </cell>
          <cell r="U64">
            <v>91</v>
          </cell>
          <cell r="V64">
            <v>114</v>
          </cell>
          <cell r="W64">
            <v>123</v>
          </cell>
          <cell r="X64">
            <v>136</v>
          </cell>
          <cell r="Y64">
            <v>857</v>
          </cell>
          <cell r="Z64">
            <v>7</v>
          </cell>
          <cell r="AA64">
            <v>122.42857142857143</v>
          </cell>
        </row>
        <row r="65">
          <cell r="F65" t="str">
            <v/>
          </cell>
          <cell r="Y65" t="str">
            <v/>
          </cell>
          <cell r="Z65" t="str">
            <v/>
          </cell>
          <cell r="AA65" t="str">
            <v/>
          </cell>
        </row>
        <row r="66">
          <cell r="F66" t="str">
            <v/>
          </cell>
          <cell r="Y66" t="str">
            <v/>
          </cell>
          <cell r="Z66" t="str">
            <v/>
          </cell>
          <cell r="AA66" t="str">
            <v/>
          </cell>
        </row>
        <row r="67">
          <cell r="F67" t="str">
            <v/>
          </cell>
          <cell r="Y67" t="str">
            <v/>
          </cell>
          <cell r="Z67" t="str">
            <v/>
          </cell>
          <cell r="AA67" t="str">
            <v/>
          </cell>
        </row>
        <row r="68">
          <cell r="E68" t="str">
            <v>13 105336</v>
          </cell>
          <cell r="F68" t="str">
            <v>SOUDRY Robin</v>
          </cell>
          <cell r="R68">
            <v>172</v>
          </cell>
          <cell r="S68">
            <v>150</v>
          </cell>
          <cell r="T68">
            <v>132</v>
          </cell>
          <cell r="V68">
            <v>119</v>
          </cell>
          <cell r="W68">
            <v>126</v>
          </cell>
          <cell r="X68">
            <v>136</v>
          </cell>
          <cell r="Y68">
            <v>835</v>
          </cell>
          <cell r="Z68">
            <v>6</v>
          </cell>
          <cell r="AA68">
            <v>139.16666666666666</v>
          </cell>
        </row>
        <row r="69">
          <cell r="E69" t="str">
            <v>10 100031</v>
          </cell>
          <cell r="F69" t="str">
            <v>ALLAIN Bruno</v>
          </cell>
          <cell r="S69">
            <v>149</v>
          </cell>
          <cell r="U69">
            <v>150</v>
          </cell>
          <cell r="V69">
            <v>156</v>
          </cell>
          <cell r="W69">
            <v>166</v>
          </cell>
          <cell r="X69">
            <v>176</v>
          </cell>
          <cell r="Y69">
            <v>797</v>
          </cell>
          <cell r="Z69">
            <v>5</v>
          </cell>
          <cell r="AA69">
            <v>159.4</v>
          </cell>
        </row>
        <row r="70">
          <cell r="E70" t="str">
            <v>7 93267</v>
          </cell>
          <cell r="F70" t="str">
            <v>LECROQ Jean-Michel</v>
          </cell>
          <cell r="R70">
            <v>179</v>
          </cell>
          <cell r="S70">
            <v>158</v>
          </cell>
          <cell r="T70">
            <v>192</v>
          </cell>
          <cell r="U70">
            <v>180</v>
          </cell>
          <cell r="V70">
            <v>143</v>
          </cell>
          <cell r="W70">
            <v>135</v>
          </cell>
          <cell r="X70">
            <v>140</v>
          </cell>
          <cell r="Y70">
            <v>1127</v>
          </cell>
          <cell r="Z70">
            <v>7</v>
          </cell>
          <cell r="AA70">
            <v>161</v>
          </cell>
        </row>
        <row r="71">
          <cell r="E71" t="str">
            <v>11 102358</v>
          </cell>
          <cell r="F71" t="str">
            <v>DURECU Sébastien</v>
          </cell>
          <cell r="R71">
            <v>247</v>
          </cell>
          <cell r="S71">
            <v>191</v>
          </cell>
          <cell r="T71">
            <v>203</v>
          </cell>
          <cell r="U71">
            <v>134</v>
          </cell>
          <cell r="Y71">
            <v>775</v>
          </cell>
          <cell r="Z71">
            <v>4</v>
          </cell>
          <cell r="AA71">
            <v>193.75</v>
          </cell>
        </row>
        <row r="72">
          <cell r="E72" t="str">
            <v>13 104900</v>
          </cell>
          <cell r="F72" t="str">
            <v>LEBOURG Fabien</v>
          </cell>
          <cell r="R72">
            <v>140</v>
          </cell>
          <cell r="S72">
            <v>178</v>
          </cell>
          <cell r="T72">
            <v>181</v>
          </cell>
          <cell r="U72">
            <v>173</v>
          </cell>
          <cell r="V72">
            <v>175</v>
          </cell>
          <cell r="W72">
            <v>156</v>
          </cell>
          <cell r="X72">
            <v>141</v>
          </cell>
          <cell r="Y72">
            <v>1144</v>
          </cell>
          <cell r="Z72">
            <v>7</v>
          </cell>
          <cell r="AA72">
            <v>163.42857142857142</v>
          </cell>
        </row>
        <row r="73">
          <cell r="E73" t="str">
            <v>13 104899</v>
          </cell>
          <cell r="F73" t="str">
            <v>LEBIDOIS Alexis</v>
          </cell>
          <cell r="R73">
            <v>131</v>
          </cell>
          <cell r="T73">
            <v>144</v>
          </cell>
          <cell r="U73">
            <v>183</v>
          </cell>
          <cell r="V73">
            <v>121</v>
          </cell>
          <cell r="W73">
            <v>140</v>
          </cell>
          <cell r="X73">
            <v>130</v>
          </cell>
          <cell r="Y73">
            <v>849</v>
          </cell>
          <cell r="Z73">
            <v>6</v>
          </cell>
          <cell r="AA73">
            <v>141.5</v>
          </cell>
        </row>
        <row r="74">
          <cell r="E74" t="str">
            <v>10 100030</v>
          </cell>
          <cell r="F74" t="str">
            <v>DELAUNE Jonathan</v>
          </cell>
          <cell r="Y74">
            <v>0</v>
          </cell>
          <cell r="Z74">
            <v>0</v>
          </cell>
          <cell r="AA74" t="str">
            <v/>
          </cell>
        </row>
        <row r="75">
          <cell r="F75" t="str">
            <v/>
          </cell>
          <cell r="Y75" t="str">
            <v/>
          </cell>
          <cell r="Z75" t="str">
            <v/>
          </cell>
          <cell r="AA75" t="str">
            <v/>
          </cell>
        </row>
        <row r="76">
          <cell r="F76" t="str">
            <v/>
          </cell>
          <cell r="Y76" t="str">
            <v/>
          </cell>
          <cell r="Z76" t="str">
            <v/>
          </cell>
          <cell r="AA76" t="str">
            <v/>
          </cell>
        </row>
        <row r="77">
          <cell r="F77" t="str">
            <v/>
          </cell>
          <cell r="Y77" t="str">
            <v/>
          </cell>
          <cell r="Z77" t="str">
            <v/>
          </cell>
          <cell r="AA77" t="str">
            <v/>
          </cell>
        </row>
        <row r="78">
          <cell r="F78" t="str">
            <v/>
          </cell>
          <cell r="Y78" t="str">
            <v/>
          </cell>
          <cell r="Z78" t="str">
            <v/>
          </cell>
          <cell r="AA78" t="str">
            <v/>
          </cell>
        </row>
        <row r="79">
          <cell r="F79" t="str">
            <v/>
          </cell>
          <cell r="Y79" t="str">
            <v/>
          </cell>
          <cell r="Z79" t="str">
            <v/>
          </cell>
          <cell r="AA79" t="str">
            <v/>
          </cell>
        </row>
        <row r="80">
          <cell r="F80" t="str">
            <v/>
          </cell>
          <cell r="Y80" t="str">
            <v/>
          </cell>
          <cell r="Z80" t="str">
            <v/>
          </cell>
          <cell r="AA80" t="str">
            <v/>
          </cell>
        </row>
        <row r="81">
          <cell r="F81" t="str">
            <v/>
          </cell>
          <cell r="Y81" t="str">
            <v/>
          </cell>
          <cell r="Z81" t="str">
            <v/>
          </cell>
          <cell r="AA81" t="str">
            <v/>
          </cell>
        </row>
        <row r="82">
          <cell r="F82" t="str">
            <v/>
          </cell>
          <cell r="Y82" t="str">
            <v/>
          </cell>
          <cell r="Z82" t="str">
            <v/>
          </cell>
          <cell r="AA82" t="str">
            <v/>
          </cell>
        </row>
        <row r="83">
          <cell r="F83" t="str">
            <v/>
          </cell>
          <cell r="Y83" t="str">
            <v/>
          </cell>
          <cell r="Z83" t="str">
            <v/>
          </cell>
          <cell r="AA83" t="str">
            <v/>
          </cell>
        </row>
        <row r="84">
          <cell r="F84" t="str">
            <v/>
          </cell>
          <cell r="Y84" t="str">
            <v/>
          </cell>
          <cell r="Z84" t="str">
            <v/>
          </cell>
          <cell r="AA84" t="str">
            <v/>
          </cell>
        </row>
        <row r="85">
          <cell r="F85" t="str">
            <v/>
          </cell>
          <cell r="Y85" t="str">
            <v/>
          </cell>
          <cell r="Z85" t="str">
            <v/>
          </cell>
          <cell r="AA85" t="str">
            <v/>
          </cell>
        </row>
        <row r="86">
          <cell r="F86" t="str">
            <v/>
          </cell>
          <cell r="Y86" t="str">
            <v/>
          </cell>
          <cell r="Z86" t="str">
            <v/>
          </cell>
          <cell r="AA86" t="str">
            <v/>
          </cell>
        </row>
        <row r="87">
          <cell r="F87" t="str">
            <v/>
          </cell>
          <cell r="Y87" t="str">
            <v/>
          </cell>
          <cell r="Z87" t="str">
            <v/>
          </cell>
          <cell r="AA87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Base"/>
      <sheetName val="Accueil"/>
      <sheetName val="Administratif"/>
      <sheetName val="compétition"/>
      <sheetName val="scores"/>
      <sheetName val="Feuille de controle"/>
      <sheetName val="Saisie"/>
      <sheetName val="Egalité"/>
      <sheetName val="Prépa"/>
      <sheetName val="Classement"/>
      <sheetName val="1ère Journée"/>
      <sheetName val="2ème Journée"/>
      <sheetName val="3ème Journée"/>
      <sheetName val="4ème journée"/>
    </sheetNames>
    <sheetDataSet>
      <sheetData sheetId="3">
        <row r="2">
          <cell r="A2" t="str">
            <v>CHAMPIONNAT DES CLUBS HOMMES 2016</v>
          </cell>
        </row>
        <row r="3">
          <cell r="E3" t="str">
            <v> - </v>
          </cell>
        </row>
        <row r="4">
          <cell r="A4" t="str">
            <v>REGIONALE 1</v>
          </cell>
          <cell r="B4" t="str">
            <v>2ème Journée</v>
          </cell>
          <cell r="C4" t="str">
            <v>05 Juin 2016</v>
          </cell>
          <cell r="D4" t="str">
            <v>Yvetôt</v>
          </cell>
        </row>
        <row r="5">
          <cell r="J5" t="str">
            <v>T.O. LE HAVRE 1</v>
          </cell>
          <cell r="K5">
            <v>1</v>
          </cell>
          <cell r="L5">
            <v>7</v>
          </cell>
          <cell r="M5">
            <v>13</v>
          </cell>
          <cell r="N5">
            <v>9</v>
          </cell>
          <cell r="O5">
            <v>11</v>
          </cell>
          <cell r="P5">
            <v>8</v>
          </cell>
          <cell r="Q5">
            <v>12</v>
          </cell>
          <cell r="R5">
            <v>10</v>
          </cell>
          <cell r="X5">
            <v>4</v>
          </cell>
          <cell r="Y5">
            <v>4</v>
          </cell>
          <cell r="Z5">
            <v>6</v>
          </cell>
          <cell r="AA5">
            <v>2</v>
          </cell>
          <cell r="AB5">
            <v>8</v>
          </cell>
          <cell r="AC5">
            <v>3</v>
          </cell>
          <cell r="AD5">
            <v>5</v>
          </cell>
          <cell r="AE5">
            <v>1</v>
          </cell>
          <cell r="AK5">
            <v>1</v>
          </cell>
          <cell r="AL5">
            <v>1</v>
          </cell>
          <cell r="AM5">
            <v>7</v>
          </cell>
          <cell r="AN5">
            <v>3</v>
          </cell>
          <cell r="AO5">
            <v>5</v>
          </cell>
          <cell r="AP5">
            <v>2</v>
          </cell>
          <cell r="AQ5">
            <v>6</v>
          </cell>
          <cell r="AR5">
            <v>4</v>
          </cell>
          <cell r="AU5">
            <v>0</v>
          </cell>
          <cell r="AV5">
            <v>0</v>
          </cell>
          <cell r="CT5" t="str">
            <v>Equipes</v>
          </cell>
          <cell r="CU5" t="str">
            <v>Match 1</v>
          </cell>
          <cell r="CV5" t="str">
            <v>Match 2</v>
          </cell>
          <cell r="CW5" t="str">
            <v>Match 3</v>
          </cell>
          <cell r="CX5" t="str">
            <v>Match 4</v>
          </cell>
          <cell r="CY5" t="str">
            <v>Match 5</v>
          </cell>
          <cell r="CZ5" t="str">
            <v>Match 6</v>
          </cell>
          <cell r="DA5" t="str">
            <v>Match 7</v>
          </cell>
          <cell r="DB5" t="str">
            <v>Match 8</v>
          </cell>
          <cell r="DC5" t="str">
            <v>Match 9</v>
          </cell>
          <cell r="DD5" t="str">
            <v>Match 10</v>
          </cell>
          <cell r="DE5" t="str">
            <v>Match 11</v>
          </cell>
          <cell r="DF5" t="str">
            <v>Match 12</v>
          </cell>
          <cell r="DG5" t="str">
            <v>Match 13</v>
          </cell>
          <cell r="DH5" t="str">
            <v>Match 14</v>
          </cell>
          <cell r="DI5" t="str">
            <v>Match 15</v>
          </cell>
          <cell r="DJ5" t="str">
            <v>Match 16</v>
          </cell>
          <cell r="DK5" t="str">
            <v>Match 17</v>
          </cell>
          <cell r="DL5" t="str">
            <v>Match 18</v>
          </cell>
          <cell r="DM5" t="str">
            <v>Match 19</v>
          </cell>
          <cell r="DN5" t="str">
            <v>Match 20</v>
          </cell>
          <cell r="DO5" t="str">
            <v>Match 21</v>
          </cell>
        </row>
        <row r="6">
          <cell r="J6" t="str">
            <v>CBC YVETÔT 1</v>
          </cell>
          <cell r="K6">
            <v>2</v>
          </cell>
          <cell r="L6">
            <v>8</v>
          </cell>
          <cell r="M6">
            <v>11</v>
          </cell>
          <cell r="N6">
            <v>13</v>
          </cell>
          <cell r="O6">
            <v>10</v>
          </cell>
          <cell r="P6">
            <v>14</v>
          </cell>
          <cell r="Q6">
            <v>7</v>
          </cell>
          <cell r="R6">
            <v>12</v>
          </cell>
          <cell r="X6">
            <v>5</v>
          </cell>
          <cell r="Y6">
            <v>5</v>
          </cell>
          <cell r="Z6">
            <v>3</v>
          </cell>
          <cell r="AA6">
            <v>1</v>
          </cell>
          <cell r="AB6">
            <v>6</v>
          </cell>
          <cell r="AC6">
            <v>7</v>
          </cell>
          <cell r="AD6">
            <v>4</v>
          </cell>
          <cell r="AE6">
            <v>8</v>
          </cell>
          <cell r="AK6">
            <v>2</v>
          </cell>
          <cell r="AL6">
            <v>2</v>
          </cell>
          <cell r="AM6">
            <v>5</v>
          </cell>
          <cell r="AN6">
            <v>7</v>
          </cell>
          <cell r="AO6">
            <v>4</v>
          </cell>
          <cell r="AP6">
            <v>8</v>
          </cell>
          <cell r="AQ6">
            <v>1</v>
          </cell>
          <cell r="AR6">
            <v>6</v>
          </cell>
          <cell r="AU6">
            <v>0</v>
          </cell>
          <cell r="AV6">
            <v>0</v>
          </cell>
          <cell r="CT6" t="str">
            <v>T.O. LE HAVRE 1</v>
          </cell>
          <cell r="CU6">
            <v>722</v>
          </cell>
          <cell r="CV6">
            <v>909</v>
          </cell>
          <cell r="CW6">
            <v>968</v>
          </cell>
          <cell r="CX6">
            <v>926</v>
          </cell>
          <cell r="CY6">
            <v>916</v>
          </cell>
          <cell r="CZ6">
            <v>835</v>
          </cell>
          <cell r="DA6">
            <v>804</v>
          </cell>
          <cell r="DB6">
            <v>730</v>
          </cell>
          <cell r="DC6">
            <v>763</v>
          </cell>
          <cell r="DD6">
            <v>868</v>
          </cell>
          <cell r="DE6">
            <v>823</v>
          </cell>
          <cell r="DF6">
            <v>914</v>
          </cell>
          <cell r="DG6">
            <v>855</v>
          </cell>
          <cell r="DH6">
            <v>788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</row>
        <row r="7">
          <cell r="J7" t="str">
            <v>BELVEDERE DIEPPE</v>
          </cell>
          <cell r="K7">
            <v>3</v>
          </cell>
          <cell r="L7">
            <v>9</v>
          </cell>
          <cell r="M7">
            <v>14</v>
          </cell>
          <cell r="N7">
            <v>12</v>
          </cell>
          <cell r="O7">
            <v>7</v>
          </cell>
          <cell r="P7">
            <v>11</v>
          </cell>
          <cell r="Q7">
            <v>8</v>
          </cell>
          <cell r="R7">
            <v>13</v>
          </cell>
          <cell r="X7">
            <v>6</v>
          </cell>
          <cell r="Y7">
            <v>6</v>
          </cell>
          <cell r="Z7">
            <v>1</v>
          </cell>
          <cell r="AA7">
            <v>8</v>
          </cell>
          <cell r="AB7">
            <v>2</v>
          </cell>
          <cell r="AC7">
            <v>4</v>
          </cell>
          <cell r="AD7">
            <v>7</v>
          </cell>
          <cell r="AE7">
            <v>3</v>
          </cell>
          <cell r="AK7">
            <v>3</v>
          </cell>
          <cell r="AL7">
            <v>3</v>
          </cell>
          <cell r="AM7">
            <v>8</v>
          </cell>
          <cell r="AN7">
            <v>6</v>
          </cell>
          <cell r="AO7">
            <v>1</v>
          </cell>
          <cell r="AP7">
            <v>5</v>
          </cell>
          <cell r="AQ7">
            <v>2</v>
          </cell>
          <cell r="AR7">
            <v>7</v>
          </cell>
          <cell r="AU7">
            <v>0</v>
          </cell>
          <cell r="AV7">
            <v>0</v>
          </cell>
          <cell r="CT7" t="str">
            <v>CBC YVETÔT 1</v>
          </cell>
          <cell r="CU7">
            <v>844</v>
          </cell>
          <cell r="CV7">
            <v>817</v>
          </cell>
          <cell r="CW7">
            <v>922</v>
          </cell>
          <cell r="CX7">
            <v>779</v>
          </cell>
          <cell r="CY7">
            <v>799</v>
          </cell>
          <cell r="CZ7">
            <v>765</v>
          </cell>
          <cell r="DA7">
            <v>755</v>
          </cell>
          <cell r="DB7">
            <v>826</v>
          </cell>
          <cell r="DC7">
            <v>847</v>
          </cell>
          <cell r="DD7">
            <v>783</v>
          </cell>
          <cell r="DE7">
            <v>814</v>
          </cell>
          <cell r="DF7">
            <v>746</v>
          </cell>
          <cell r="DG7">
            <v>836</v>
          </cell>
          <cell r="DH7">
            <v>878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</row>
        <row r="8">
          <cell r="J8" t="str">
            <v>COR SANDOUVILLE</v>
          </cell>
          <cell r="K8">
            <v>4</v>
          </cell>
          <cell r="L8">
            <v>10</v>
          </cell>
          <cell r="M8">
            <v>12</v>
          </cell>
          <cell r="N8">
            <v>8</v>
          </cell>
          <cell r="O8">
            <v>14</v>
          </cell>
          <cell r="P8">
            <v>9</v>
          </cell>
          <cell r="Q8">
            <v>11</v>
          </cell>
          <cell r="R8">
            <v>7</v>
          </cell>
          <cell r="X8">
            <v>7</v>
          </cell>
          <cell r="Y8">
            <v>7</v>
          </cell>
          <cell r="Z8">
            <v>4</v>
          </cell>
          <cell r="AA8">
            <v>5</v>
          </cell>
          <cell r="AB8">
            <v>3</v>
          </cell>
          <cell r="AC8">
            <v>1</v>
          </cell>
          <cell r="AD8">
            <v>8</v>
          </cell>
          <cell r="AE8">
            <v>2</v>
          </cell>
          <cell r="AK8">
            <v>4</v>
          </cell>
          <cell r="AL8">
            <v>4</v>
          </cell>
          <cell r="AM8">
            <v>6</v>
          </cell>
          <cell r="AN8">
            <v>2</v>
          </cell>
          <cell r="AO8">
            <v>8</v>
          </cell>
          <cell r="AP8">
            <v>3</v>
          </cell>
          <cell r="AQ8">
            <v>5</v>
          </cell>
          <cell r="AR8">
            <v>1</v>
          </cell>
          <cell r="AU8">
            <v>0</v>
          </cell>
          <cell r="AV8">
            <v>0</v>
          </cell>
          <cell r="CT8" t="str">
            <v>BELVEDERE DIEPPE</v>
          </cell>
          <cell r="CU8">
            <v>935</v>
          </cell>
          <cell r="CV8">
            <v>903</v>
          </cell>
          <cell r="CW8">
            <v>922</v>
          </cell>
          <cell r="CX8">
            <v>858</v>
          </cell>
          <cell r="CY8">
            <v>844</v>
          </cell>
          <cell r="CZ8">
            <v>957</v>
          </cell>
          <cell r="DA8">
            <v>919</v>
          </cell>
          <cell r="DB8">
            <v>875</v>
          </cell>
          <cell r="DC8">
            <v>784</v>
          </cell>
          <cell r="DD8">
            <v>890</v>
          </cell>
          <cell r="DE8">
            <v>820</v>
          </cell>
          <cell r="DF8">
            <v>891</v>
          </cell>
          <cell r="DG8">
            <v>839</v>
          </cell>
          <cell r="DH8">
            <v>826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</row>
        <row r="9">
          <cell r="J9" t="str">
            <v>DRAKKAR BOWL</v>
          </cell>
          <cell r="K9">
            <v>5</v>
          </cell>
          <cell r="L9">
            <v>11</v>
          </cell>
          <cell r="M9">
            <v>9</v>
          </cell>
          <cell r="N9">
            <v>7</v>
          </cell>
          <cell r="O9">
            <v>12</v>
          </cell>
          <cell r="P9">
            <v>13</v>
          </cell>
          <cell r="Q9">
            <v>10</v>
          </cell>
          <cell r="R9">
            <v>14</v>
          </cell>
          <cell r="X9">
            <v>8</v>
          </cell>
          <cell r="Y9">
            <v>8</v>
          </cell>
          <cell r="Z9">
            <v>2</v>
          </cell>
          <cell r="AA9">
            <v>4</v>
          </cell>
          <cell r="AB9">
            <v>7</v>
          </cell>
          <cell r="AC9">
            <v>6</v>
          </cell>
          <cell r="AD9">
            <v>3</v>
          </cell>
          <cell r="AE9">
            <v>5</v>
          </cell>
          <cell r="AK9">
            <v>5</v>
          </cell>
          <cell r="AL9">
            <v>5</v>
          </cell>
          <cell r="AM9">
            <v>3</v>
          </cell>
          <cell r="AN9">
            <v>1</v>
          </cell>
          <cell r="AO9">
            <v>6</v>
          </cell>
          <cell r="AP9">
            <v>7</v>
          </cell>
          <cell r="AQ9">
            <v>4</v>
          </cell>
          <cell r="AR9">
            <v>8</v>
          </cell>
          <cell r="AU9">
            <v>0</v>
          </cell>
          <cell r="AV9">
            <v>0</v>
          </cell>
          <cell r="CT9" t="str">
            <v>COR SANDOUVILLE</v>
          </cell>
          <cell r="CU9">
            <v>868</v>
          </cell>
          <cell r="CV9">
            <v>1060</v>
          </cell>
          <cell r="CW9">
            <v>937</v>
          </cell>
          <cell r="CX9">
            <v>804</v>
          </cell>
          <cell r="CY9">
            <v>882</v>
          </cell>
          <cell r="CZ9">
            <v>924</v>
          </cell>
          <cell r="DA9">
            <v>895</v>
          </cell>
          <cell r="DB9">
            <v>833</v>
          </cell>
          <cell r="DC9">
            <v>889</v>
          </cell>
          <cell r="DD9">
            <v>881</v>
          </cell>
          <cell r="DE9">
            <v>815</v>
          </cell>
          <cell r="DF9">
            <v>874</v>
          </cell>
          <cell r="DG9">
            <v>818</v>
          </cell>
          <cell r="DH9">
            <v>947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</row>
        <row r="10">
          <cell r="J10" t="str">
            <v>BCRD ROUEN 1</v>
          </cell>
          <cell r="K10">
            <v>6</v>
          </cell>
          <cell r="L10">
            <v>12</v>
          </cell>
          <cell r="M10">
            <v>7</v>
          </cell>
          <cell r="N10">
            <v>14</v>
          </cell>
          <cell r="O10">
            <v>8</v>
          </cell>
          <cell r="P10">
            <v>10</v>
          </cell>
          <cell r="Q10">
            <v>13</v>
          </cell>
          <cell r="R10">
            <v>9</v>
          </cell>
          <cell r="X10">
            <v>1</v>
          </cell>
          <cell r="Y10">
            <v>1</v>
          </cell>
          <cell r="Z10">
            <v>7</v>
          </cell>
          <cell r="AA10">
            <v>3</v>
          </cell>
          <cell r="AB10">
            <v>5</v>
          </cell>
          <cell r="AC10">
            <v>2</v>
          </cell>
          <cell r="AD10">
            <v>6</v>
          </cell>
          <cell r="AE10">
            <v>4</v>
          </cell>
          <cell r="AK10">
            <v>6</v>
          </cell>
          <cell r="AL10">
            <v>6</v>
          </cell>
          <cell r="AM10">
            <v>1</v>
          </cell>
          <cell r="AN10">
            <v>8</v>
          </cell>
          <cell r="AO10">
            <v>2</v>
          </cell>
          <cell r="AP10">
            <v>4</v>
          </cell>
          <cell r="AQ10">
            <v>7</v>
          </cell>
          <cell r="AR10">
            <v>3</v>
          </cell>
          <cell r="AU10">
            <v>0</v>
          </cell>
          <cell r="AV10">
            <v>0</v>
          </cell>
          <cell r="CT10" t="str">
            <v>DRAKKAR BOWL</v>
          </cell>
          <cell r="CU10">
            <v>990</v>
          </cell>
          <cell r="CV10">
            <v>946</v>
          </cell>
          <cell r="CW10">
            <v>876</v>
          </cell>
          <cell r="CX10">
            <v>868</v>
          </cell>
          <cell r="CY10">
            <v>944</v>
          </cell>
          <cell r="CZ10">
            <v>911</v>
          </cell>
          <cell r="DA10">
            <v>823</v>
          </cell>
          <cell r="DB10">
            <v>807</v>
          </cell>
          <cell r="DC10">
            <v>891</v>
          </cell>
          <cell r="DD10">
            <v>746</v>
          </cell>
          <cell r="DE10">
            <v>722</v>
          </cell>
          <cell r="DF10">
            <v>830</v>
          </cell>
          <cell r="DG10">
            <v>915</v>
          </cell>
          <cell r="DH10">
            <v>874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</row>
        <row r="11">
          <cell r="J11" t="str">
            <v>BCA EVREUX</v>
          </cell>
          <cell r="K11">
            <v>7</v>
          </cell>
          <cell r="L11">
            <v>13</v>
          </cell>
          <cell r="M11">
            <v>10</v>
          </cell>
          <cell r="N11">
            <v>11</v>
          </cell>
          <cell r="O11">
            <v>9</v>
          </cell>
          <cell r="P11">
            <v>7</v>
          </cell>
          <cell r="Q11">
            <v>14</v>
          </cell>
          <cell r="R11">
            <v>8</v>
          </cell>
          <cell r="X11">
            <v>2</v>
          </cell>
          <cell r="Y11">
            <v>2</v>
          </cell>
          <cell r="Z11">
            <v>5</v>
          </cell>
          <cell r="AA11">
            <v>7</v>
          </cell>
          <cell r="AB11">
            <v>4</v>
          </cell>
          <cell r="AC11">
            <v>8</v>
          </cell>
          <cell r="AD11">
            <v>1</v>
          </cell>
          <cell r="AE11">
            <v>6</v>
          </cell>
          <cell r="AK11">
            <v>7</v>
          </cell>
          <cell r="AL11">
            <v>7</v>
          </cell>
          <cell r="AM11">
            <v>4</v>
          </cell>
          <cell r="AN11">
            <v>5</v>
          </cell>
          <cell r="AO11">
            <v>3</v>
          </cell>
          <cell r="AP11">
            <v>1</v>
          </cell>
          <cell r="AQ11">
            <v>8</v>
          </cell>
          <cell r="AR11">
            <v>2</v>
          </cell>
          <cell r="AU11">
            <v>0</v>
          </cell>
          <cell r="AV11">
            <v>0</v>
          </cell>
          <cell r="CT11" t="str">
            <v>BCRD ROUEN 1</v>
          </cell>
          <cell r="CU11">
            <v>784</v>
          </cell>
          <cell r="CV11">
            <v>876</v>
          </cell>
          <cell r="CW11">
            <v>868</v>
          </cell>
          <cell r="CX11">
            <v>793</v>
          </cell>
          <cell r="CY11">
            <v>840</v>
          </cell>
          <cell r="CZ11">
            <v>908</v>
          </cell>
          <cell r="DA11">
            <v>823</v>
          </cell>
          <cell r="DB11">
            <v>739</v>
          </cell>
          <cell r="DC11">
            <v>861</v>
          </cell>
          <cell r="DD11">
            <v>764</v>
          </cell>
          <cell r="DE11">
            <v>798</v>
          </cell>
          <cell r="DF11">
            <v>771</v>
          </cell>
          <cell r="DG11">
            <v>795</v>
          </cell>
          <cell r="DH11">
            <v>727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</row>
        <row r="12">
          <cell r="J12" t="str">
            <v>LES TITANS ROUEN</v>
          </cell>
          <cell r="K12">
            <v>8</v>
          </cell>
          <cell r="L12">
            <v>14</v>
          </cell>
          <cell r="M12">
            <v>8</v>
          </cell>
          <cell r="N12">
            <v>10</v>
          </cell>
          <cell r="O12">
            <v>13</v>
          </cell>
          <cell r="P12">
            <v>12</v>
          </cell>
          <cell r="Q12">
            <v>9</v>
          </cell>
          <cell r="R12">
            <v>11</v>
          </cell>
          <cell r="X12">
            <v>3</v>
          </cell>
          <cell r="Y12">
            <v>3</v>
          </cell>
          <cell r="Z12">
            <v>8</v>
          </cell>
          <cell r="AA12">
            <v>6</v>
          </cell>
          <cell r="AB12">
            <v>1</v>
          </cell>
          <cell r="AC12">
            <v>5</v>
          </cell>
          <cell r="AD12">
            <v>2</v>
          </cell>
          <cell r="AE12">
            <v>7</v>
          </cell>
          <cell r="AK12">
            <v>8</v>
          </cell>
          <cell r="AL12">
            <v>8</v>
          </cell>
          <cell r="AM12">
            <v>2</v>
          </cell>
          <cell r="AN12">
            <v>4</v>
          </cell>
          <cell r="AO12">
            <v>7</v>
          </cell>
          <cell r="AP12">
            <v>6</v>
          </cell>
          <cell r="AQ12">
            <v>3</v>
          </cell>
          <cell r="AR12">
            <v>5</v>
          </cell>
          <cell r="AU12">
            <v>0</v>
          </cell>
          <cell r="AV12">
            <v>0</v>
          </cell>
          <cell r="CT12" t="str">
            <v>BCA EVREUX</v>
          </cell>
          <cell r="CU12">
            <v>867</v>
          </cell>
          <cell r="CV12">
            <v>826</v>
          </cell>
          <cell r="CW12">
            <v>764</v>
          </cell>
          <cell r="CX12">
            <v>868</v>
          </cell>
          <cell r="CY12">
            <v>818</v>
          </cell>
          <cell r="CZ12">
            <v>859</v>
          </cell>
          <cell r="DA12">
            <v>907</v>
          </cell>
          <cell r="DB12">
            <v>822</v>
          </cell>
          <cell r="DC12">
            <v>789</v>
          </cell>
          <cell r="DD12">
            <v>853</v>
          </cell>
          <cell r="DE12">
            <v>761</v>
          </cell>
          <cell r="DF12">
            <v>743</v>
          </cell>
          <cell r="DG12">
            <v>828</v>
          </cell>
          <cell r="DH12">
            <v>887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CT13" t="str">
            <v>LES TITANS ROUEN</v>
          </cell>
          <cell r="CU13">
            <v>876</v>
          </cell>
          <cell r="CV13">
            <v>996</v>
          </cell>
          <cell r="CW13">
            <v>935</v>
          </cell>
          <cell r="CX13">
            <v>980</v>
          </cell>
          <cell r="CY13">
            <v>964</v>
          </cell>
          <cell r="CZ13">
            <v>935</v>
          </cell>
          <cell r="DA13">
            <v>869</v>
          </cell>
          <cell r="DB13">
            <v>851</v>
          </cell>
          <cell r="DC13">
            <v>802</v>
          </cell>
          <cell r="DD13">
            <v>883</v>
          </cell>
          <cell r="DE13">
            <v>907</v>
          </cell>
          <cell r="DF13">
            <v>972</v>
          </cell>
          <cell r="DG13">
            <v>863</v>
          </cell>
          <cell r="DH13">
            <v>948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</row>
        <row r="20">
          <cell r="BU20" t="str">
            <v>T.O. LE HAVRE 1</v>
          </cell>
          <cell r="BV20">
            <v>3</v>
          </cell>
          <cell r="BW20">
            <v>2</v>
          </cell>
          <cell r="BX20">
            <v>5</v>
          </cell>
          <cell r="BY20">
            <v>8</v>
          </cell>
          <cell r="BZ20">
            <v>6</v>
          </cell>
          <cell r="CA20">
            <v>1</v>
          </cell>
          <cell r="CB20">
            <v>7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 t="str">
            <v>LES TITANS ROUEN</v>
          </cell>
          <cell r="CH20" t="str">
            <v>BCA EVREUX</v>
          </cell>
          <cell r="CI20" t="str">
            <v>CBC YVETÔT 1</v>
          </cell>
          <cell r="CJ20" t="str">
            <v>DRAKKAR BOWL</v>
          </cell>
          <cell r="CK20" t="str">
            <v>BELVEDERE DIEPPE</v>
          </cell>
          <cell r="CL20" t="str">
            <v>BCRD ROUEN 1</v>
          </cell>
          <cell r="CM20" t="str">
            <v>COR SANDOUVILLE</v>
          </cell>
        </row>
        <row r="21">
          <cell r="BU21" t="str">
            <v>CBC YVETÔT 1</v>
          </cell>
          <cell r="BV21">
            <v>6</v>
          </cell>
          <cell r="BW21">
            <v>7</v>
          </cell>
          <cell r="BX21">
            <v>4</v>
          </cell>
          <cell r="BY21">
            <v>1</v>
          </cell>
          <cell r="BZ21">
            <v>2</v>
          </cell>
          <cell r="CA21">
            <v>8</v>
          </cell>
          <cell r="CB21">
            <v>3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 t="str">
            <v>BELVEDERE DIEPPE</v>
          </cell>
          <cell r="CH21" t="str">
            <v>COR SANDOUVILLE</v>
          </cell>
          <cell r="CI21" t="str">
            <v>T.O. LE HAVRE 1</v>
          </cell>
          <cell r="CJ21" t="str">
            <v>BCRD ROUEN 1</v>
          </cell>
          <cell r="CK21" t="str">
            <v>BCA EVREUX</v>
          </cell>
          <cell r="CL21" t="str">
            <v>DRAKKAR BOWL</v>
          </cell>
          <cell r="CM21" t="str">
            <v>LES TITANS ROUEN</v>
          </cell>
        </row>
        <row r="22">
          <cell r="BU22" t="str">
            <v>BELVEDERE DIEPPE</v>
          </cell>
          <cell r="BV22">
            <v>5</v>
          </cell>
          <cell r="BW22">
            <v>8</v>
          </cell>
          <cell r="BX22">
            <v>2</v>
          </cell>
          <cell r="BY22">
            <v>3</v>
          </cell>
          <cell r="BZ22">
            <v>4</v>
          </cell>
          <cell r="CA22">
            <v>7</v>
          </cell>
          <cell r="CB22">
            <v>1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 t="str">
            <v>CBC YVETÔT 1</v>
          </cell>
          <cell r="CH22" t="str">
            <v>DRAKKAR BOWL</v>
          </cell>
          <cell r="CI22" t="str">
            <v>BCA EVREUX</v>
          </cell>
          <cell r="CJ22" t="str">
            <v>LES TITANS ROUEN</v>
          </cell>
          <cell r="CK22" t="str">
            <v>T.O. LE HAVRE 1</v>
          </cell>
          <cell r="CL22" t="str">
            <v>COR SANDOUVILLE</v>
          </cell>
          <cell r="CM22" t="str">
            <v>BCRD ROUEN 1</v>
          </cell>
        </row>
        <row r="23">
          <cell r="BU23" t="str">
            <v>COR SANDOUVILLE</v>
          </cell>
          <cell r="BV23">
            <v>8</v>
          </cell>
          <cell r="BW23">
            <v>5</v>
          </cell>
          <cell r="BX23">
            <v>3</v>
          </cell>
          <cell r="BY23">
            <v>2</v>
          </cell>
          <cell r="BZ23">
            <v>1</v>
          </cell>
          <cell r="CA23">
            <v>6</v>
          </cell>
          <cell r="CB23">
            <v>4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 t="str">
            <v>DRAKKAR BOWL</v>
          </cell>
          <cell r="CH23" t="str">
            <v>CBC YVETÔT 1</v>
          </cell>
          <cell r="CI23" t="str">
            <v>LES TITANS ROUEN</v>
          </cell>
          <cell r="CJ23" t="str">
            <v>BCA EVREUX</v>
          </cell>
          <cell r="CK23" t="str">
            <v>BCRD ROUEN 1</v>
          </cell>
          <cell r="CL23" t="str">
            <v>BELVEDERE DIEPPE</v>
          </cell>
          <cell r="CM23" t="str">
            <v>T.O. LE HAVRE 1</v>
          </cell>
        </row>
        <row r="24">
          <cell r="BU24" t="str">
            <v>DRAKKAR BOWL</v>
          </cell>
          <cell r="BV24">
            <v>7</v>
          </cell>
          <cell r="BW24">
            <v>6</v>
          </cell>
          <cell r="BX24">
            <v>1</v>
          </cell>
          <cell r="BY24">
            <v>4</v>
          </cell>
          <cell r="BZ24">
            <v>3</v>
          </cell>
          <cell r="CA24">
            <v>5</v>
          </cell>
          <cell r="CB24">
            <v>2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 t="str">
            <v>COR SANDOUVILLE</v>
          </cell>
          <cell r="CH24" t="str">
            <v>BELVEDERE DIEPPE</v>
          </cell>
          <cell r="CI24" t="str">
            <v>BCRD ROUEN 1</v>
          </cell>
          <cell r="CJ24" t="str">
            <v>T.O. LE HAVRE 1</v>
          </cell>
          <cell r="CK24" t="str">
            <v>LES TITANS ROUEN</v>
          </cell>
          <cell r="CL24" t="str">
            <v>CBC YVETÔT 1</v>
          </cell>
          <cell r="CM24" t="str">
            <v>BCA EVREUX</v>
          </cell>
        </row>
        <row r="25">
          <cell r="BU25" t="str">
            <v>BCRD ROUEN 1</v>
          </cell>
          <cell r="BV25">
            <v>2</v>
          </cell>
          <cell r="BW25">
            <v>3</v>
          </cell>
          <cell r="BX25">
            <v>8</v>
          </cell>
          <cell r="BY25">
            <v>5</v>
          </cell>
          <cell r="BZ25">
            <v>7</v>
          </cell>
          <cell r="CA25">
            <v>4</v>
          </cell>
          <cell r="CB25">
            <v>6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 t="str">
            <v>BCA EVREUX</v>
          </cell>
          <cell r="CH25" t="str">
            <v>LES TITANS ROUEN</v>
          </cell>
          <cell r="CI25" t="str">
            <v>DRAKKAR BOWL</v>
          </cell>
          <cell r="CJ25" t="str">
            <v>CBC YVETÔT 1</v>
          </cell>
          <cell r="CK25" t="str">
            <v>COR SANDOUVILLE</v>
          </cell>
          <cell r="CL25" t="str">
            <v>T.O. LE HAVRE 1</v>
          </cell>
          <cell r="CM25" t="str">
            <v>BELVEDERE DIEPPE</v>
          </cell>
        </row>
        <row r="26">
          <cell r="BU26" t="str">
            <v>BCA EVREUX</v>
          </cell>
          <cell r="BV26">
            <v>1</v>
          </cell>
          <cell r="BW26">
            <v>4</v>
          </cell>
          <cell r="BX26">
            <v>6</v>
          </cell>
          <cell r="BY26">
            <v>7</v>
          </cell>
          <cell r="BZ26">
            <v>5</v>
          </cell>
          <cell r="CA26">
            <v>3</v>
          </cell>
          <cell r="CB26">
            <v>8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 t="str">
            <v>BCRD ROUEN 1</v>
          </cell>
          <cell r="CH26" t="str">
            <v>T.O. LE HAVRE 1</v>
          </cell>
          <cell r="CI26" t="str">
            <v>BELVEDERE DIEPPE</v>
          </cell>
          <cell r="CJ26" t="str">
            <v>COR SANDOUVILLE</v>
          </cell>
          <cell r="CK26" t="str">
            <v>CBC YVETÔT 1</v>
          </cell>
          <cell r="CL26" t="str">
            <v>LES TITANS ROUEN</v>
          </cell>
          <cell r="CM26" t="str">
            <v>DRAKKAR BOWL</v>
          </cell>
        </row>
        <row r="27">
          <cell r="BU27" t="str">
            <v>LES TITANS ROUEN</v>
          </cell>
          <cell r="BV27">
            <v>4</v>
          </cell>
          <cell r="BW27">
            <v>1</v>
          </cell>
          <cell r="BX27">
            <v>7</v>
          </cell>
          <cell r="BY27">
            <v>6</v>
          </cell>
          <cell r="BZ27">
            <v>8</v>
          </cell>
          <cell r="CA27">
            <v>2</v>
          </cell>
          <cell r="CB27">
            <v>5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 t="str">
            <v>T.O. LE HAVRE 1</v>
          </cell>
          <cell r="CH27" t="str">
            <v>BCRD ROUEN 1</v>
          </cell>
          <cell r="CI27" t="str">
            <v>COR SANDOUVILLE</v>
          </cell>
          <cell r="CJ27" t="str">
            <v>BELVEDERE DIEPPE</v>
          </cell>
          <cell r="CK27" t="str">
            <v>DRAKKAR BOWL</v>
          </cell>
          <cell r="CL27" t="str">
            <v>BCA EVREUX</v>
          </cell>
          <cell r="CM27" t="str">
            <v>CBC YVETÔT 1</v>
          </cell>
        </row>
        <row r="87">
          <cell r="CT87" t="str">
            <v>T.O. LE HAVRE 1</v>
          </cell>
          <cell r="CU87">
            <v>5</v>
          </cell>
          <cell r="CV87">
            <v>5</v>
          </cell>
          <cell r="CW87">
            <v>5</v>
          </cell>
          <cell r="CX87">
            <v>5</v>
          </cell>
          <cell r="CY87">
            <v>5</v>
          </cell>
          <cell r="CZ87">
            <v>5</v>
          </cell>
          <cell r="DA87">
            <v>5</v>
          </cell>
          <cell r="DD87">
            <v>5</v>
          </cell>
          <cell r="DE87">
            <v>5</v>
          </cell>
          <cell r="DF87">
            <v>5</v>
          </cell>
          <cell r="DG87">
            <v>5</v>
          </cell>
          <cell r="DH87">
            <v>5</v>
          </cell>
          <cell r="DI87">
            <v>5</v>
          </cell>
          <cell r="DJ87">
            <v>5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</row>
        <row r="88">
          <cell r="CT88" t="str">
            <v>CBC YVETÔT 1</v>
          </cell>
          <cell r="CU88">
            <v>5</v>
          </cell>
          <cell r="CV88">
            <v>5</v>
          </cell>
          <cell r="CW88">
            <v>5</v>
          </cell>
          <cell r="CX88">
            <v>5</v>
          </cell>
          <cell r="CY88">
            <v>5</v>
          </cell>
          <cell r="CZ88">
            <v>5</v>
          </cell>
          <cell r="DA88">
            <v>5</v>
          </cell>
          <cell r="DD88">
            <v>5</v>
          </cell>
          <cell r="DE88">
            <v>5</v>
          </cell>
          <cell r="DF88">
            <v>5</v>
          </cell>
          <cell r="DG88">
            <v>5</v>
          </cell>
          <cell r="DH88">
            <v>5</v>
          </cell>
          <cell r="DI88">
            <v>5</v>
          </cell>
          <cell r="DJ88">
            <v>5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</row>
        <row r="89">
          <cell r="CT89" t="str">
            <v>BELVEDERE DIEPPE</v>
          </cell>
          <cell r="CU89">
            <v>5</v>
          </cell>
          <cell r="CV89">
            <v>5</v>
          </cell>
          <cell r="CW89">
            <v>5</v>
          </cell>
          <cell r="CX89">
            <v>5</v>
          </cell>
          <cell r="CY89">
            <v>5</v>
          </cell>
          <cell r="CZ89">
            <v>5</v>
          </cell>
          <cell r="DA89">
            <v>5</v>
          </cell>
          <cell r="DD89">
            <v>5</v>
          </cell>
          <cell r="DE89">
            <v>5</v>
          </cell>
          <cell r="DF89">
            <v>5</v>
          </cell>
          <cell r="DG89">
            <v>5</v>
          </cell>
          <cell r="DH89">
            <v>5</v>
          </cell>
          <cell r="DI89">
            <v>5</v>
          </cell>
          <cell r="DJ89">
            <v>5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</row>
        <row r="90">
          <cell r="CT90" t="str">
            <v>COR SANDOUVILLE</v>
          </cell>
          <cell r="CU90">
            <v>5</v>
          </cell>
          <cell r="CV90">
            <v>5</v>
          </cell>
          <cell r="CW90">
            <v>5</v>
          </cell>
          <cell r="CX90">
            <v>5</v>
          </cell>
          <cell r="CY90">
            <v>5</v>
          </cell>
          <cell r="CZ90">
            <v>5</v>
          </cell>
          <cell r="DA90">
            <v>5</v>
          </cell>
          <cell r="DD90">
            <v>5</v>
          </cell>
          <cell r="DE90">
            <v>5</v>
          </cell>
          <cell r="DF90">
            <v>5</v>
          </cell>
          <cell r="DG90">
            <v>5</v>
          </cell>
          <cell r="DH90">
            <v>5</v>
          </cell>
          <cell r="DI90">
            <v>5</v>
          </cell>
          <cell r="DJ90">
            <v>5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</row>
        <row r="91">
          <cell r="CT91" t="str">
            <v>DRAKKAR BOWL</v>
          </cell>
          <cell r="CU91">
            <v>5</v>
          </cell>
          <cell r="CV91">
            <v>5</v>
          </cell>
          <cell r="CW91">
            <v>5</v>
          </cell>
          <cell r="CX91">
            <v>5</v>
          </cell>
          <cell r="CY91">
            <v>5</v>
          </cell>
          <cell r="CZ91">
            <v>5</v>
          </cell>
          <cell r="DA91">
            <v>5</v>
          </cell>
          <cell r="DD91">
            <v>5</v>
          </cell>
          <cell r="DE91">
            <v>5</v>
          </cell>
          <cell r="DF91">
            <v>5</v>
          </cell>
          <cell r="DG91">
            <v>5</v>
          </cell>
          <cell r="DH91">
            <v>5</v>
          </cell>
          <cell r="DI91">
            <v>5</v>
          </cell>
          <cell r="DJ91">
            <v>5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</row>
        <row r="92">
          <cell r="CT92" t="str">
            <v>BCRD ROUEN 1</v>
          </cell>
          <cell r="CU92">
            <v>5</v>
          </cell>
          <cell r="CV92">
            <v>5</v>
          </cell>
          <cell r="CW92">
            <v>5</v>
          </cell>
          <cell r="CX92">
            <v>5</v>
          </cell>
          <cell r="CY92">
            <v>5</v>
          </cell>
          <cell r="CZ92">
            <v>5</v>
          </cell>
          <cell r="DA92">
            <v>5</v>
          </cell>
          <cell r="DD92">
            <v>5</v>
          </cell>
          <cell r="DE92">
            <v>5</v>
          </cell>
          <cell r="DF92">
            <v>5</v>
          </cell>
          <cell r="DG92">
            <v>5</v>
          </cell>
          <cell r="DH92">
            <v>5</v>
          </cell>
          <cell r="DI92">
            <v>5</v>
          </cell>
          <cell r="DJ92">
            <v>5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</row>
        <row r="93">
          <cell r="CT93" t="str">
            <v>BCA EVREUX</v>
          </cell>
          <cell r="CU93">
            <v>5</v>
          </cell>
          <cell r="CV93">
            <v>5</v>
          </cell>
          <cell r="CW93">
            <v>5</v>
          </cell>
          <cell r="CX93">
            <v>5</v>
          </cell>
          <cell r="CY93">
            <v>5</v>
          </cell>
          <cell r="CZ93">
            <v>5</v>
          </cell>
          <cell r="DA93">
            <v>5</v>
          </cell>
          <cell r="DD93">
            <v>5</v>
          </cell>
          <cell r="DE93">
            <v>5</v>
          </cell>
          <cell r="DF93">
            <v>5</v>
          </cell>
          <cell r="DG93">
            <v>5</v>
          </cell>
          <cell r="DH93">
            <v>5</v>
          </cell>
          <cell r="DI93">
            <v>5</v>
          </cell>
          <cell r="DJ93">
            <v>5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</row>
        <row r="94">
          <cell r="CT94" t="str">
            <v>LES TITANS ROUEN</v>
          </cell>
          <cell r="CU94">
            <v>5</v>
          </cell>
          <cell r="CV94">
            <v>5</v>
          </cell>
          <cell r="CW94">
            <v>5</v>
          </cell>
          <cell r="CX94">
            <v>5</v>
          </cell>
          <cell r="CY94">
            <v>5</v>
          </cell>
          <cell r="CZ94">
            <v>5</v>
          </cell>
          <cell r="DA94">
            <v>5</v>
          </cell>
          <cell r="DD94">
            <v>5</v>
          </cell>
          <cell r="DE94">
            <v>5</v>
          </cell>
          <cell r="DF94">
            <v>5</v>
          </cell>
          <cell r="DG94">
            <v>5</v>
          </cell>
          <cell r="DH94">
            <v>5</v>
          </cell>
          <cell r="DI94">
            <v>5</v>
          </cell>
          <cell r="DJ94">
            <v>5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</row>
        <row r="95"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</row>
        <row r="96"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</row>
      </sheetData>
      <sheetData sheetId="7">
        <row r="8">
          <cell r="E8" t="str">
            <v>6 90770</v>
          </cell>
          <cell r="F8" t="str">
            <v>DEUDON Antoine</v>
          </cell>
          <cell r="R8">
            <v>147</v>
          </cell>
          <cell r="S8">
            <v>167</v>
          </cell>
          <cell r="T8">
            <v>159</v>
          </cell>
          <cell r="U8">
            <v>171</v>
          </cell>
          <cell r="V8">
            <v>211</v>
          </cell>
          <cell r="W8">
            <v>147</v>
          </cell>
          <cell r="X8">
            <v>159</v>
          </cell>
          <cell r="Y8">
            <v>1161</v>
          </cell>
          <cell r="Z8">
            <v>7</v>
          </cell>
          <cell r="AA8">
            <v>165.85714285714286</v>
          </cell>
        </row>
        <row r="9">
          <cell r="E9" t="str">
            <v>94 73517</v>
          </cell>
          <cell r="F9" t="str">
            <v>LEROUGE Philippe</v>
          </cell>
          <cell r="Y9">
            <v>0</v>
          </cell>
          <cell r="Z9">
            <v>0</v>
          </cell>
          <cell r="AA9" t="str">
            <v/>
          </cell>
        </row>
        <row r="10">
          <cell r="E10" t="str">
            <v>93 71266</v>
          </cell>
          <cell r="F10" t="str">
            <v>LEWANDOWSKI Richard</v>
          </cell>
          <cell r="R10">
            <v>155</v>
          </cell>
          <cell r="S10">
            <v>123</v>
          </cell>
          <cell r="T10">
            <v>185</v>
          </cell>
          <cell r="U10">
            <v>167</v>
          </cell>
          <cell r="V10">
            <v>183</v>
          </cell>
          <cell r="W10">
            <v>148</v>
          </cell>
          <cell r="X10">
            <v>140</v>
          </cell>
          <cell r="Y10">
            <v>1101</v>
          </cell>
          <cell r="Z10">
            <v>7</v>
          </cell>
          <cell r="AA10">
            <v>157.28571428571428</v>
          </cell>
        </row>
        <row r="11">
          <cell r="E11" t="str">
            <v>86 23215</v>
          </cell>
          <cell r="F11" t="str">
            <v>FONGARNAND Patrick</v>
          </cell>
          <cell r="R11">
            <v>146</v>
          </cell>
          <cell r="S11">
            <v>132</v>
          </cell>
          <cell r="T11">
            <v>200</v>
          </cell>
          <cell r="U11">
            <v>162</v>
          </cell>
          <cell r="V11">
            <v>185</v>
          </cell>
          <cell r="W11">
            <v>178</v>
          </cell>
          <cell r="X11">
            <v>160</v>
          </cell>
          <cell r="Y11">
            <v>1163</v>
          </cell>
          <cell r="Z11">
            <v>7</v>
          </cell>
          <cell r="AA11">
            <v>166.14285714285714</v>
          </cell>
        </row>
        <row r="12">
          <cell r="E12" t="str">
            <v>85 17965</v>
          </cell>
          <cell r="F12" t="str">
            <v>BAUDU Lionel</v>
          </cell>
          <cell r="R12">
            <v>147</v>
          </cell>
          <cell r="S12">
            <v>184</v>
          </cell>
          <cell r="T12">
            <v>144</v>
          </cell>
          <cell r="U12">
            <v>164</v>
          </cell>
          <cell r="V12">
            <v>191</v>
          </cell>
          <cell r="W12">
            <v>174</v>
          </cell>
          <cell r="X12">
            <v>169</v>
          </cell>
          <cell r="Y12">
            <v>1173</v>
          </cell>
          <cell r="Z12">
            <v>7</v>
          </cell>
          <cell r="AA12">
            <v>167.57142857142858</v>
          </cell>
        </row>
        <row r="13">
          <cell r="E13" t="str">
            <v>97 84838</v>
          </cell>
          <cell r="F13" t="str">
            <v>SOLER Jérôme</v>
          </cell>
          <cell r="Y13">
            <v>0</v>
          </cell>
          <cell r="Z13">
            <v>0</v>
          </cell>
          <cell r="AA13" t="str">
            <v/>
          </cell>
        </row>
        <row r="14">
          <cell r="E14" t="str">
            <v>5 88590</v>
          </cell>
          <cell r="F14" t="str">
            <v>LECACHEUR Michel</v>
          </cell>
          <cell r="R14">
            <v>135</v>
          </cell>
          <cell r="S14">
            <v>157</v>
          </cell>
          <cell r="T14">
            <v>180</v>
          </cell>
          <cell r="U14">
            <v>159</v>
          </cell>
          <cell r="V14">
            <v>144</v>
          </cell>
          <cell r="W14">
            <v>208</v>
          </cell>
          <cell r="X14">
            <v>160</v>
          </cell>
          <cell r="Y14">
            <v>1143</v>
          </cell>
          <cell r="Z14">
            <v>7</v>
          </cell>
          <cell r="AA14">
            <v>163.28571428571428</v>
          </cell>
        </row>
        <row r="15">
          <cell r="F15" t="str">
            <v/>
          </cell>
          <cell r="Y15" t="str">
            <v/>
          </cell>
          <cell r="Z15" t="str">
            <v/>
          </cell>
          <cell r="AA15" t="str">
            <v/>
          </cell>
        </row>
        <row r="16">
          <cell r="F16" t="str">
            <v/>
          </cell>
          <cell r="Y16" t="str">
            <v/>
          </cell>
          <cell r="Z16" t="str">
            <v/>
          </cell>
          <cell r="AA16" t="str">
            <v/>
          </cell>
        </row>
        <row r="17">
          <cell r="F17" t="str">
            <v/>
          </cell>
          <cell r="Y17" t="str">
            <v/>
          </cell>
          <cell r="Z17" t="str">
            <v/>
          </cell>
          <cell r="AA17" t="str">
            <v/>
          </cell>
        </row>
        <row r="18">
          <cell r="E18" t="str">
            <v>8 96723</v>
          </cell>
          <cell r="F18" t="str">
            <v>BEN-RALISOA Ben</v>
          </cell>
          <cell r="R18">
            <v>178</v>
          </cell>
          <cell r="S18">
            <v>176</v>
          </cell>
          <cell r="T18">
            <v>182</v>
          </cell>
          <cell r="U18">
            <v>220</v>
          </cell>
          <cell r="V18">
            <v>136</v>
          </cell>
          <cell r="W18">
            <v>181</v>
          </cell>
          <cell r="X18">
            <v>173</v>
          </cell>
          <cell r="Y18">
            <v>1246</v>
          </cell>
          <cell r="Z18">
            <v>7</v>
          </cell>
          <cell r="AA18">
            <v>178</v>
          </cell>
        </row>
        <row r="19">
          <cell r="E19" t="str">
            <v>92 67064</v>
          </cell>
          <cell r="F19" t="str">
            <v>PETIT Jean-Louis</v>
          </cell>
          <cell r="R19">
            <v>174</v>
          </cell>
          <cell r="S19">
            <v>158</v>
          </cell>
          <cell r="T19">
            <v>145</v>
          </cell>
          <cell r="U19">
            <v>186</v>
          </cell>
          <cell r="V19">
            <v>127</v>
          </cell>
          <cell r="W19">
            <v>192</v>
          </cell>
          <cell r="X19">
            <v>201</v>
          </cell>
          <cell r="Y19">
            <v>1183</v>
          </cell>
          <cell r="Z19">
            <v>7</v>
          </cell>
          <cell r="AA19">
            <v>169</v>
          </cell>
        </row>
        <row r="20">
          <cell r="E20" t="str">
            <v>5 88975</v>
          </cell>
          <cell r="F20" t="str">
            <v>TOUTAIN Jonathan</v>
          </cell>
          <cell r="R20">
            <v>129</v>
          </cell>
          <cell r="S20">
            <v>190</v>
          </cell>
          <cell r="T20">
            <v>133</v>
          </cell>
          <cell r="U20">
            <v>147</v>
          </cell>
          <cell r="V20">
            <v>182</v>
          </cell>
          <cell r="W20">
            <v>141</v>
          </cell>
          <cell r="X20">
            <v>145</v>
          </cell>
          <cell r="Y20">
            <v>1067</v>
          </cell>
          <cell r="Z20">
            <v>7</v>
          </cell>
          <cell r="AA20">
            <v>152.42857142857142</v>
          </cell>
        </row>
        <row r="21">
          <cell r="E21" t="str">
            <v>6 91887</v>
          </cell>
          <cell r="F21" t="str">
            <v>TOUTAIN Daniel</v>
          </cell>
          <cell r="R21">
            <v>179</v>
          </cell>
          <cell r="S21">
            <v>156</v>
          </cell>
          <cell r="T21">
            <v>137</v>
          </cell>
          <cell r="U21">
            <v>147</v>
          </cell>
          <cell r="V21">
            <v>149</v>
          </cell>
          <cell r="W21">
            <v>154</v>
          </cell>
          <cell r="X21">
            <v>165</v>
          </cell>
          <cell r="Y21">
            <v>1087</v>
          </cell>
          <cell r="Z21">
            <v>7</v>
          </cell>
          <cell r="AA21">
            <v>155.28571428571428</v>
          </cell>
        </row>
        <row r="22">
          <cell r="E22" t="str">
            <v>83 28242</v>
          </cell>
          <cell r="F22" t="str">
            <v>BENARD Claudy</v>
          </cell>
          <cell r="Y22">
            <v>0</v>
          </cell>
          <cell r="Z22">
            <v>0</v>
          </cell>
          <cell r="AA22" t="str">
            <v/>
          </cell>
        </row>
        <row r="23">
          <cell r="E23" t="str">
            <v>3 64890</v>
          </cell>
          <cell r="F23" t="str">
            <v>THIOLLENT Arnaud</v>
          </cell>
          <cell r="R23">
            <v>166</v>
          </cell>
          <cell r="S23">
            <v>167</v>
          </cell>
          <cell r="T23">
            <v>186</v>
          </cell>
          <cell r="Y23">
            <v>519</v>
          </cell>
          <cell r="Z23">
            <v>3</v>
          </cell>
          <cell r="AA23">
            <v>173</v>
          </cell>
        </row>
        <row r="24">
          <cell r="E24" t="str">
            <v>12 103130</v>
          </cell>
          <cell r="F24" t="str">
            <v>COURTOIS Thomas</v>
          </cell>
          <cell r="U24">
            <v>114</v>
          </cell>
          <cell r="V24">
            <v>152</v>
          </cell>
          <cell r="W24">
            <v>168</v>
          </cell>
          <cell r="X24">
            <v>194</v>
          </cell>
          <cell r="Y24">
            <v>628</v>
          </cell>
          <cell r="Z24">
            <v>4</v>
          </cell>
          <cell r="AA24">
            <v>157</v>
          </cell>
        </row>
        <row r="25">
          <cell r="F25" t="str">
            <v/>
          </cell>
          <cell r="Y25" t="str">
            <v/>
          </cell>
          <cell r="Z25" t="str">
            <v/>
          </cell>
          <cell r="AA25" t="str">
            <v/>
          </cell>
        </row>
        <row r="26">
          <cell r="F26" t="str">
            <v/>
          </cell>
          <cell r="Y26" t="str">
            <v/>
          </cell>
          <cell r="Z26" t="str">
            <v/>
          </cell>
          <cell r="AA26" t="str">
            <v/>
          </cell>
        </row>
        <row r="27">
          <cell r="F27" t="str">
            <v/>
          </cell>
          <cell r="Y27" t="str">
            <v/>
          </cell>
          <cell r="Z27" t="str">
            <v/>
          </cell>
          <cell r="AA27" t="str">
            <v/>
          </cell>
        </row>
        <row r="28">
          <cell r="E28" t="str">
            <v>5 88593</v>
          </cell>
          <cell r="F28" t="str">
            <v>SORTAMBOC Mathieu</v>
          </cell>
          <cell r="R28">
            <v>175</v>
          </cell>
          <cell r="S28">
            <v>154</v>
          </cell>
          <cell r="T28">
            <v>153</v>
          </cell>
          <cell r="U28">
            <v>167</v>
          </cell>
          <cell r="V28">
            <v>173</v>
          </cell>
          <cell r="W28">
            <v>160</v>
          </cell>
          <cell r="X28">
            <v>156</v>
          </cell>
          <cell r="Y28">
            <v>1138</v>
          </cell>
          <cell r="Z28">
            <v>7</v>
          </cell>
          <cell r="AA28">
            <v>162.57142857142858</v>
          </cell>
        </row>
        <row r="29">
          <cell r="E29" t="str">
            <v>3 47841</v>
          </cell>
          <cell r="F29" t="str">
            <v>TOUTAIN Damien</v>
          </cell>
          <cell r="R29">
            <v>166</v>
          </cell>
          <cell r="S29">
            <v>177</v>
          </cell>
          <cell r="T29">
            <v>171</v>
          </cell>
          <cell r="U29">
            <v>185</v>
          </cell>
          <cell r="V29">
            <v>181</v>
          </cell>
          <cell r="W29">
            <v>187</v>
          </cell>
          <cell r="X29">
            <v>164</v>
          </cell>
          <cell r="Y29">
            <v>1231</v>
          </cell>
          <cell r="Z29">
            <v>7</v>
          </cell>
          <cell r="AA29">
            <v>175.85714285714286</v>
          </cell>
        </row>
        <row r="30">
          <cell r="E30" t="str">
            <v>98 60177</v>
          </cell>
          <cell r="F30" t="str">
            <v>VASSEUR Thierry</v>
          </cell>
          <cell r="R30">
            <v>178</v>
          </cell>
          <cell r="S30">
            <v>171</v>
          </cell>
          <cell r="T30">
            <v>200</v>
          </cell>
          <cell r="U30">
            <v>193</v>
          </cell>
          <cell r="V30">
            <v>205</v>
          </cell>
          <cell r="W30">
            <v>179</v>
          </cell>
          <cell r="X30">
            <v>185</v>
          </cell>
          <cell r="Y30">
            <v>1311</v>
          </cell>
          <cell r="Z30">
            <v>7</v>
          </cell>
          <cell r="AA30">
            <v>187.28571428571428</v>
          </cell>
        </row>
        <row r="31">
          <cell r="E31" t="str">
            <v>85 23407</v>
          </cell>
          <cell r="F31" t="str">
            <v>CORNET Jany</v>
          </cell>
          <cell r="R31">
            <v>146</v>
          </cell>
          <cell r="S31">
            <v>150</v>
          </cell>
          <cell r="T31">
            <v>179</v>
          </cell>
          <cell r="U31">
            <v>136</v>
          </cell>
          <cell r="V31">
            <v>152</v>
          </cell>
          <cell r="W31">
            <v>175</v>
          </cell>
          <cell r="X31">
            <v>177</v>
          </cell>
          <cell r="Y31">
            <v>1115</v>
          </cell>
          <cell r="Z31">
            <v>7</v>
          </cell>
          <cell r="AA31">
            <v>159.28571428571428</v>
          </cell>
        </row>
        <row r="32">
          <cell r="E32" t="str">
            <v>98 60166</v>
          </cell>
          <cell r="F32" t="str">
            <v>MOLLET Stéphane</v>
          </cell>
          <cell r="R32">
            <v>210</v>
          </cell>
          <cell r="S32">
            <v>132</v>
          </cell>
          <cell r="T32">
            <v>187</v>
          </cell>
          <cell r="U32">
            <v>139</v>
          </cell>
          <cell r="V32">
            <v>180</v>
          </cell>
          <cell r="W32">
            <v>138</v>
          </cell>
          <cell r="X32">
            <v>144</v>
          </cell>
          <cell r="Y32">
            <v>1130</v>
          </cell>
          <cell r="Z32">
            <v>7</v>
          </cell>
          <cell r="AA32">
            <v>161.42857142857142</v>
          </cell>
        </row>
        <row r="33">
          <cell r="E33" t="str">
            <v>99 62114</v>
          </cell>
          <cell r="F33" t="str">
            <v>LAPLACE Dominique</v>
          </cell>
          <cell r="Y33">
            <v>0</v>
          </cell>
          <cell r="Z33">
            <v>0</v>
          </cell>
          <cell r="AA33" t="str">
            <v/>
          </cell>
        </row>
        <row r="34">
          <cell r="F34" t="str">
            <v/>
          </cell>
          <cell r="Y34" t="str">
            <v/>
          </cell>
          <cell r="Z34" t="str">
            <v/>
          </cell>
          <cell r="AA34" t="str">
            <v/>
          </cell>
        </row>
        <row r="35">
          <cell r="F35" t="str">
            <v/>
          </cell>
          <cell r="Y35" t="str">
            <v/>
          </cell>
          <cell r="Z35" t="str">
            <v/>
          </cell>
          <cell r="AA35" t="str">
            <v/>
          </cell>
        </row>
        <row r="36">
          <cell r="F36" t="str">
            <v/>
          </cell>
          <cell r="Y36" t="str">
            <v/>
          </cell>
          <cell r="Z36" t="str">
            <v/>
          </cell>
          <cell r="AA36" t="str">
            <v/>
          </cell>
        </row>
        <row r="37">
          <cell r="F37" t="str">
            <v/>
          </cell>
          <cell r="Y37" t="str">
            <v/>
          </cell>
          <cell r="Z37" t="str">
            <v/>
          </cell>
          <cell r="AA37" t="str">
            <v/>
          </cell>
        </row>
        <row r="38">
          <cell r="E38" t="str">
            <v>93 71001</v>
          </cell>
          <cell r="F38" t="str">
            <v>LECOMTE Eric</v>
          </cell>
          <cell r="R38">
            <v>200</v>
          </cell>
          <cell r="S38">
            <v>160</v>
          </cell>
          <cell r="T38">
            <v>121</v>
          </cell>
          <cell r="U38">
            <v>147</v>
          </cell>
          <cell r="V38">
            <v>197</v>
          </cell>
          <cell r="W38">
            <v>164</v>
          </cell>
          <cell r="X38">
            <v>210</v>
          </cell>
          <cell r="Y38">
            <v>1199</v>
          </cell>
          <cell r="Z38">
            <v>7</v>
          </cell>
          <cell r="AA38">
            <v>171.28571428571428</v>
          </cell>
        </row>
        <row r="39">
          <cell r="E39" t="str">
            <v>99 62758</v>
          </cell>
          <cell r="F39" t="str">
            <v>BRETTEVILLE Antoine</v>
          </cell>
          <cell r="R39">
            <v>167</v>
          </cell>
          <cell r="S39">
            <v>185</v>
          </cell>
          <cell r="T39">
            <v>201</v>
          </cell>
          <cell r="U39">
            <v>148</v>
          </cell>
          <cell r="V39">
            <v>191</v>
          </cell>
          <cell r="W39">
            <v>174</v>
          </cell>
          <cell r="X39">
            <v>178</v>
          </cell>
          <cell r="Y39">
            <v>1244</v>
          </cell>
          <cell r="Z39">
            <v>7</v>
          </cell>
          <cell r="AA39">
            <v>177.71428571428572</v>
          </cell>
        </row>
        <row r="40">
          <cell r="E40" t="str">
            <v>0 60587</v>
          </cell>
          <cell r="F40" t="str">
            <v>HARDOUIN Michel</v>
          </cell>
          <cell r="R40">
            <v>187</v>
          </cell>
          <cell r="S40">
            <v>169</v>
          </cell>
          <cell r="T40">
            <v>188</v>
          </cell>
          <cell r="U40">
            <v>203</v>
          </cell>
          <cell r="V40">
            <v>156</v>
          </cell>
          <cell r="W40">
            <v>158</v>
          </cell>
          <cell r="X40">
            <v>192</v>
          </cell>
          <cell r="Y40">
            <v>1253</v>
          </cell>
          <cell r="Z40">
            <v>7</v>
          </cell>
          <cell r="AA40">
            <v>179</v>
          </cell>
        </row>
        <row r="41">
          <cell r="E41" t="str">
            <v>12 104191</v>
          </cell>
          <cell r="F41" t="str">
            <v>VIRLOUVET Olivier</v>
          </cell>
          <cell r="R41">
            <v>144</v>
          </cell>
          <cell r="S41">
            <v>185</v>
          </cell>
          <cell r="T41">
            <v>161</v>
          </cell>
          <cell r="X41">
            <v>185</v>
          </cell>
          <cell r="Y41">
            <v>675</v>
          </cell>
          <cell r="Z41">
            <v>4</v>
          </cell>
          <cell r="AA41">
            <v>168.75</v>
          </cell>
        </row>
        <row r="42">
          <cell r="E42" t="str">
            <v>85 1964</v>
          </cell>
          <cell r="F42" t="str">
            <v>DIEPPOIS Patrick</v>
          </cell>
          <cell r="R42">
            <v>135</v>
          </cell>
          <cell r="S42">
            <v>190</v>
          </cell>
          <cell r="T42">
            <v>210</v>
          </cell>
          <cell r="U42">
            <v>148</v>
          </cell>
          <cell r="V42">
            <v>164</v>
          </cell>
          <cell r="W42">
            <v>158</v>
          </cell>
          <cell r="X42">
            <v>182</v>
          </cell>
          <cell r="Y42">
            <v>1187</v>
          </cell>
          <cell r="Z42">
            <v>7</v>
          </cell>
          <cell r="AA42">
            <v>169.57142857142858</v>
          </cell>
        </row>
        <row r="43">
          <cell r="E43" t="str">
            <v>10 100303</v>
          </cell>
          <cell r="F43" t="str">
            <v>LEPRETTRE Philippe</v>
          </cell>
          <cell r="Y43">
            <v>0</v>
          </cell>
          <cell r="Z43">
            <v>0</v>
          </cell>
          <cell r="AA43" t="str">
            <v/>
          </cell>
        </row>
        <row r="44">
          <cell r="E44" t="str">
            <v>87 51752</v>
          </cell>
          <cell r="F44" t="str">
            <v>CORUBLE Denis</v>
          </cell>
          <cell r="U44">
            <v>169</v>
          </cell>
          <cell r="V44">
            <v>166</v>
          </cell>
          <cell r="W44">
            <v>164</v>
          </cell>
          <cell r="Y44">
            <v>499</v>
          </cell>
          <cell r="Z44">
            <v>3</v>
          </cell>
          <cell r="AA44">
            <v>166.33333333333334</v>
          </cell>
        </row>
        <row r="45">
          <cell r="F45" t="str">
            <v/>
          </cell>
          <cell r="Y45" t="str">
            <v/>
          </cell>
          <cell r="Z45" t="str">
            <v/>
          </cell>
          <cell r="AA45" t="str">
            <v/>
          </cell>
        </row>
        <row r="46">
          <cell r="F46" t="str">
            <v/>
          </cell>
          <cell r="Y46" t="str">
            <v/>
          </cell>
          <cell r="Z46" t="str">
            <v/>
          </cell>
          <cell r="AA46" t="str">
            <v/>
          </cell>
        </row>
        <row r="47">
          <cell r="F47" t="str">
            <v/>
          </cell>
          <cell r="Y47" t="str">
            <v/>
          </cell>
          <cell r="Z47" t="str">
            <v/>
          </cell>
          <cell r="AA47" t="str">
            <v/>
          </cell>
        </row>
        <row r="48">
          <cell r="E48" t="str">
            <v>87 34788</v>
          </cell>
          <cell r="F48" t="str">
            <v>SERRE Daniel</v>
          </cell>
          <cell r="R48">
            <v>154</v>
          </cell>
          <cell r="S48">
            <v>172</v>
          </cell>
          <cell r="T48">
            <v>143</v>
          </cell>
          <cell r="U48">
            <v>149</v>
          </cell>
          <cell r="V48">
            <v>176</v>
          </cell>
          <cell r="W48">
            <v>168</v>
          </cell>
          <cell r="X48">
            <v>210</v>
          </cell>
          <cell r="Y48">
            <v>1172</v>
          </cell>
          <cell r="Z48">
            <v>7</v>
          </cell>
          <cell r="AA48">
            <v>167.42857142857142</v>
          </cell>
        </row>
        <row r="49">
          <cell r="E49" t="str">
            <v>85 15721</v>
          </cell>
          <cell r="F49" t="str">
            <v>DUPREY Daniel</v>
          </cell>
          <cell r="Y49">
            <v>0</v>
          </cell>
          <cell r="Z49">
            <v>0</v>
          </cell>
          <cell r="AA49" t="str">
            <v/>
          </cell>
        </row>
        <row r="50">
          <cell r="E50" t="str">
            <v>11 102311</v>
          </cell>
          <cell r="F50" t="str">
            <v>MONTAUFROY Martial</v>
          </cell>
          <cell r="R50">
            <v>116</v>
          </cell>
          <cell r="S50">
            <v>135</v>
          </cell>
          <cell r="T50">
            <v>136</v>
          </cell>
          <cell r="U50">
            <v>124</v>
          </cell>
          <cell r="V50">
            <v>122</v>
          </cell>
          <cell r="W50">
            <v>158</v>
          </cell>
          <cell r="X50">
            <v>152</v>
          </cell>
          <cell r="Y50">
            <v>943</v>
          </cell>
          <cell r="Z50">
            <v>7</v>
          </cell>
          <cell r="AA50">
            <v>134.71428571428572</v>
          </cell>
        </row>
        <row r="51">
          <cell r="E51" t="str">
            <v>88 57160</v>
          </cell>
          <cell r="F51" t="str">
            <v>RAMAUGE Jean-Luc</v>
          </cell>
          <cell r="R51">
            <v>156</v>
          </cell>
          <cell r="S51">
            <v>200</v>
          </cell>
          <cell r="T51">
            <v>152</v>
          </cell>
          <cell r="U51">
            <v>148</v>
          </cell>
          <cell r="V51">
            <v>161</v>
          </cell>
          <cell r="W51">
            <v>207</v>
          </cell>
          <cell r="X51">
            <v>164</v>
          </cell>
          <cell r="Y51">
            <v>1188</v>
          </cell>
          <cell r="Z51">
            <v>7</v>
          </cell>
          <cell r="AA51">
            <v>169.71428571428572</v>
          </cell>
        </row>
        <row r="52">
          <cell r="E52" t="str">
            <v>1 62687</v>
          </cell>
          <cell r="F52" t="str">
            <v>MERLO Christophe</v>
          </cell>
          <cell r="R52">
            <v>199</v>
          </cell>
          <cell r="S52">
            <v>191</v>
          </cell>
          <cell r="T52">
            <v>161</v>
          </cell>
          <cell r="U52">
            <v>136</v>
          </cell>
          <cell r="V52">
            <v>181</v>
          </cell>
          <cell r="W52">
            <v>192</v>
          </cell>
          <cell r="X52">
            <v>203</v>
          </cell>
          <cell r="Y52">
            <v>1263</v>
          </cell>
          <cell r="Z52">
            <v>7</v>
          </cell>
          <cell r="AA52">
            <v>180.42857142857142</v>
          </cell>
        </row>
        <row r="53">
          <cell r="E53" t="str">
            <v>91 64007</v>
          </cell>
          <cell r="F53" t="str">
            <v>LEVASSEUR Thierry</v>
          </cell>
          <cell r="S53">
            <v>193</v>
          </cell>
          <cell r="T53">
            <v>154</v>
          </cell>
          <cell r="U53">
            <v>165</v>
          </cell>
          <cell r="V53">
            <v>190</v>
          </cell>
          <cell r="W53">
            <v>190</v>
          </cell>
          <cell r="X53">
            <v>145</v>
          </cell>
          <cell r="Y53">
            <v>1217</v>
          </cell>
          <cell r="Z53">
            <v>7</v>
          </cell>
          <cell r="AA53">
            <v>173.85714285714286</v>
          </cell>
        </row>
        <row r="54">
          <cell r="F54" t="str">
            <v/>
          </cell>
          <cell r="Y54" t="str">
            <v/>
          </cell>
          <cell r="Z54" t="str">
            <v/>
          </cell>
          <cell r="AA54" t="str">
            <v/>
          </cell>
        </row>
        <row r="55">
          <cell r="F55" t="str">
            <v/>
          </cell>
          <cell r="Y55" t="str">
            <v/>
          </cell>
          <cell r="Z55" t="str">
            <v/>
          </cell>
          <cell r="AA55" t="str">
            <v/>
          </cell>
        </row>
        <row r="56">
          <cell r="F56" t="str">
            <v/>
          </cell>
          <cell r="Y56" t="str">
            <v/>
          </cell>
          <cell r="Z56" t="str">
            <v/>
          </cell>
          <cell r="AA56" t="str">
            <v/>
          </cell>
        </row>
        <row r="57">
          <cell r="F57" t="str">
            <v/>
          </cell>
          <cell r="Y57" t="str">
            <v/>
          </cell>
          <cell r="Z57" t="str">
            <v/>
          </cell>
          <cell r="AA57" t="str">
            <v/>
          </cell>
        </row>
        <row r="58">
          <cell r="E58" t="str">
            <v>99 61716</v>
          </cell>
          <cell r="F58" t="str">
            <v>DIOURIS CASTELOT Pascal</v>
          </cell>
          <cell r="T58">
            <v>132</v>
          </cell>
          <cell r="U58">
            <v>174</v>
          </cell>
          <cell r="V58">
            <v>152</v>
          </cell>
          <cell r="W58">
            <v>167</v>
          </cell>
          <cell r="X58">
            <v>110</v>
          </cell>
          <cell r="Y58">
            <v>735</v>
          </cell>
          <cell r="Z58">
            <v>5</v>
          </cell>
          <cell r="AA58">
            <v>147</v>
          </cell>
        </row>
        <row r="59">
          <cell r="E59" t="str">
            <v>4 87093</v>
          </cell>
          <cell r="F59" t="str">
            <v>RENAUDINEAU Eric</v>
          </cell>
          <cell r="R59">
            <v>168</v>
          </cell>
          <cell r="S59">
            <v>167</v>
          </cell>
          <cell r="T59">
            <v>159</v>
          </cell>
          <cell r="U59">
            <v>158</v>
          </cell>
          <cell r="V59">
            <v>147</v>
          </cell>
          <cell r="W59">
            <v>144</v>
          </cell>
          <cell r="X59">
            <v>176</v>
          </cell>
          <cell r="Y59">
            <v>1119</v>
          </cell>
          <cell r="Z59">
            <v>7</v>
          </cell>
          <cell r="AA59">
            <v>159.85714285714286</v>
          </cell>
        </row>
        <row r="60">
          <cell r="E60" t="str">
            <v>10 100691</v>
          </cell>
          <cell r="F60" t="str">
            <v>PIERRAIN Christophe</v>
          </cell>
          <cell r="R60">
            <v>143</v>
          </cell>
          <cell r="S60">
            <v>147</v>
          </cell>
          <cell r="T60">
            <v>182</v>
          </cell>
          <cell r="U60">
            <v>166</v>
          </cell>
          <cell r="V60">
            <v>144</v>
          </cell>
          <cell r="X60">
            <v>147</v>
          </cell>
          <cell r="Y60">
            <v>929</v>
          </cell>
          <cell r="Z60">
            <v>6</v>
          </cell>
          <cell r="AA60">
            <v>154.83333333333334</v>
          </cell>
        </row>
        <row r="61">
          <cell r="E61" t="str">
            <v>99 62744</v>
          </cell>
          <cell r="F61" t="str">
            <v>LABORIE Olivier</v>
          </cell>
          <cell r="R61">
            <v>110</v>
          </cell>
          <cell r="S61">
            <v>177</v>
          </cell>
          <cell r="T61">
            <v>120</v>
          </cell>
          <cell r="W61">
            <v>153</v>
          </cell>
          <cell r="X61">
            <v>167</v>
          </cell>
          <cell r="Y61">
            <v>727</v>
          </cell>
          <cell r="Z61">
            <v>5</v>
          </cell>
          <cell r="AA61">
            <v>145.4</v>
          </cell>
        </row>
        <row r="62">
          <cell r="E62" t="str">
            <v>89 59428</v>
          </cell>
          <cell r="F62" t="str">
            <v>PASDELOUP Dominique</v>
          </cell>
          <cell r="Y62">
            <v>0</v>
          </cell>
          <cell r="Z62">
            <v>0</v>
          </cell>
          <cell r="AA62" t="str">
            <v/>
          </cell>
        </row>
        <row r="63">
          <cell r="E63" t="str">
            <v>89 60462</v>
          </cell>
          <cell r="F63" t="str">
            <v>AUDEJEAN Alain</v>
          </cell>
          <cell r="Y63">
            <v>0</v>
          </cell>
          <cell r="Z63">
            <v>0</v>
          </cell>
          <cell r="AA63" t="str">
            <v/>
          </cell>
        </row>
        <row r="64">
          <cell r="E64" t="str">
            <v>10 99874</v>
          </cell>
          <cell r="F64" t="str">
            <v>DE BARROS Francis</v>
          </cell>
          <cell r="R64">
            <v>146</v>
          </cell>
          <cell r="S64">
            <v>220</v>
          </cell>
          <cell r="T64">
            <v>171</v>
          </cell>
          <cell r="U64">
            <v>154</v>
          </cell>
          <cell r="V64">
            <v>170</v>
          </cell>
          <cell r="W64">
            <v>168</v>
          </cell>
          <cell r="X64">
            <v>127</v>
          </cell>
          <cell r="Y64">
            <v>1156</v>
          </cell>
          <cell r="Z64">
            <v>7</v>
          </cell>
          <cell r="AA64">
            <v>165.14285714285714</v>
          </cell>
        </row>
        <row r="65">
          <cell r="E65" t="str">
            <v>95 79436</v>
          </cell>
          <cell r="F65" t="str">
            <v>CHENU Pascal</v>
          </cell>
          <cell r="R65">
            <v>172</v>
          </cell>
          <cell r="S65">
            <v>150</v>
          </cell>
          <cell r="U65">
            <v>146</v>
          </cell>
          <cell r="V65">
            <v>158</v>
          </cell>
          <cell r="W65">
            <v>163</v>
          </cell>
          <cell r="Y65">
            <v>789</v>
          </cell>
          <cell r="Z65">
            <v>5</v>
          </cell>
          <cell r="AA65">
            <v>157.8</v>
          </cell>
        </row>
        <row r="66">
          <cell r="F66" t="str">
            <v/>
          </cell>
          <cell r="Y66" t="str">
            <v/>
          </cell>
          <cell r="Z66" t="str">
            <v/>
          </cell>
          <cell r="AA66" t="str">
            <v/>
          </cell>
        </row>
        <row r="67">
          <cell r="F67" t="str">
            <v/>
          </cell>
          <cell r="Y67" t="str">
            <v/>
          </cell>
          <cell r="Z67" t="str">
            <v/>
          </cell>
          <cell r="AA67" t="str">
            <v/>
          </cell>
        </row>
        <row r="68">
          <cell r="E68" t="str">
            <v>2 63894</v>
          </cell>
          <cell r="F68" t="str">
            <v>FERET Michel</v>
          </cell>
          <cell r="R68">
            <v>178</v>
          </cell>
          <cell r="S68">
            <v>150</v>
          </cell>
          <cell r="T68">
            <v>155</v>
          </cell>
          <cell r="V68">
            <v>152</v>
          </cell>
          <cell r="W68">
            <v>179</v>
          </cell>
          <cell r="X68">
            <v>168</v>
          </cell>
          <cell r="Y68">
            <v>982</v>
          </cell>
          <cell r="Z68">
            <v>6</v>
          </cell>
          <cell r="AA68">
            <v>163.66666666666666</v>
          </cell>
        </row>
        <row r="69">
          <cell r="E69" t="str">
            <v>2 64224</v>
          </cell>
          <cell r="F69" t="str">
            <v>MAGUERO Maxence</v>
          </cell>
          <cell r="R69">
            <v>195</v>
          </cell>
          <cell r="S69">
            <v>169</v>
          </cell>
          <cell r="T69">
            <v>209</v>
          </cell>
          <cell r="U69">
            <v>190</v>
          </cell>
          <cell r="V69">
            <v>204</v>
          </cell>
          <cell r="W69">
            <v>158</v>
          </cell>
          <cell r="X69">
            <v>163</v>
          </cell>
          <cell r="Y69">
            <v>1288</v>
          </cell>
          <cell r="Z69">
            <v>7</v>
          </cell>
          <cell r="AA69">
            <v>184</v>
          </cell>
        </row>
        <row r="70">
          <cell r="E70" t="str">
            <v>98 40906</v>
          </cell>
          <cell r="F70" t="str">
            <v>HOMBOURGER Luc</v>
          </cell>
          <cell r="R70">
            <v>125</v>
          </cell>
          <cell r="T70">
            <v>168</v>
          </cell>
          <cell r="U70">
            <v>118</v>
          </cell>
          <cell r="V70">
            <v>136</v>
          </cell>
          <cell r="W70">
            <v>180</v>
          </cell>
          <cell r="X70">
            <v>189</v>
          </cell>
          <cell r="Y70">
            <v>916</v>
          </cell>
          <cell r="Z70">
            <v>6</v>
          </cell>
          <cell r="AA70">
            <v>152.66666666666666</v>
          </cell>
        </row>
        <row r="71">
          <cell r="E71" t="str">
            <v>9 97833</v>
          </cell>
          <cell r="F71" t="str">
            <v>LE GALL Pascal</v>
          </cell>
          <cell r="R71">
            <v>146</v>
          </cell>
          <cell r="S71">
            <v>131</v>
          </cell>
          <cell r="U71">
            <v>156</v>
          </cell>
          <cell r="W71">
            <v>142</v>
          </cell>
          <cell r="Y71">
            <v>575</v>
          </cell>
          <cell r="Z71">
            <v>4</v>
          </cell>
          <cell r="AA71">
            <v>143.75</v>
          </cell>
        </row>
        <row r="72">
          <cell r="E72" t="str">
            <v>3 64834</v>
          </cell>
          <cell r="F72" t="str">
            <v>MAGUERO Philippe</v>
          </cell>
          <cell r="R72">
            <v>178</v>
          </cell>
          <cell r="S72">
            <v>169</v>
          </cell>
          <cell r="T72">
            <v>164</v>
          </cell>
          <cell r="U72">
            <v>155</v>
          </cell>
          <cell r="V72">
            <v>115</v>
          </cell>
          <cell r="X72">
            <v>188</v>
          </cell>
          <cell r="Y72">
            <v>969</v>
          </cell>
          <cell r="Z72">
            <v>6</v>
          </cell>
          <cell r="AA72">
            <v>161.5</v>
          </cell>
        </row>
        <row r="73">
          <cell r="E73" t="str">
            <v>87 51459</v>
          </cell>
          <cell r="F73" t="str">
            <v>ESCARBASSIERE Serge</v>
          </cell>
          <cell r="S73">
            <v>170</v>
          </cell>
          <cell r="T73">
            <v>157</v>
          </cell>
          <cell r="U73">
            <v>142</v>
          </cell>
          <cell r="V73">
            <v>136</v>
          </cell>
          <cell r="W73">
            <v>169</v>
          </cell>
          <cell r="X73">
            <v>179</v>
          </cell>
          <cell r="Y73">
            <v>953</v>
          </cell>
          <cell r="Z73">
            <v>6</v>
          </cell>
          <cell r="AA73">
            <v>158.83333333333334</v>
          </cell>
        </row>
        <row r="74">
          <cell r="F74" t="str">
            <v/>
          </cell>
          <cell r="Y74" t="str">
            <v/>
          </cell>
          <cell r="Z74" t="str">
            <v/>
          </cell>
          <cell r="AA74" t="str">
            <v/>
          </cell>
        </row>
        <row r="75">
          <cell r="F75" t="str">
            <v/>
          </cell>
          <cell r="Y75" t="str">
            <v/>
          </cell>
          <cell r="Z75" t="str">
            <v/>
          </cell>
          <cell r="AA75" t="str">
            <v/>
          </cell>
        </row>
        <row r="76">
          <cell r="F76" t="str">
            <v/>
          </cell>
          <cell r="Y76" t="str">
            <v/>
          </cell>
          <cell r="Z76" t="str">
            <v/>
          </cell>
          <cell r="AA76" t="str">
            <v/>
          </cell>
        </row>
        <row r="77">
          <cell r="F77" t="str">
            <v/>
          </cell>
          <cell r="Y77" t="str">
            <v/>
          </cell>
          <cell r="Z77" t="str">
            <v/>
          </cell>
          <cell r="AA77" t="str">
            <v/>
          </cell>
        </row>
        <row r="78">
          <cell r="E78" t="str">
            <v>10 100505</v>
          </cell>
          <cell r="F78" t="str">
            <v>MALANDIN Jason</v>
          </cell>
          <cell r="R78">
            <v>212</v>
          </cell>
          <cell r="S78">
            <v>174</v>
          </cell>
          <cell r="T78">
            <v>168</v>
          </cell>
          <cell r="U78">
            <v>210</v>
          </cell>
          <cell r="V78">
            <v>225</v>
          </cell>
          <cell r="W78">
            <v>190</v>
          </cell>
          <cell r="X78">
            <v>187</v>
          </cell>
          <cell r="Y78">
            <v>1366</v>
          </cell>
          <cell r="Z78">
            <v>7</v>
          </cell>
          <cell r="AA78">
            <v>195.14285714285714</v>
          </cell>
        </row>
        <row r="79">
          <cell r="E79" t="str">
            <v>0 60313</v>
          </cell>
          <cell r="F79" t="str">
            <v>CHEVALIER Cédric</v>
          </cell>
          <cell r="R79">
            <v>158</v>
          </cell>
          <cell r="S79">
            <v>166</v>
          </cell>
          <cell r="T79">
            <v>193</v>
          </cell>
          <cell r="U79">
            <v>167</v>
          </cell>
          <cell r="V79">
            <v>204</v>
          </cell>
          <cell r="W79">
            <v>166</v>
          </cell>
          <cell r="X79">
            <v>181</v>
          </cell>
          <cell r="Y79">
            <v>1235</v>
          </cell>
          <cell r="Z79">
            <v>7</v>
          </cell>
          <cell r="AA79">
            <v>176.42857142857142</v>
          </cell>
        </row>
        <row r="80">
          <cell r="E80" t="str">
            <v>10 99461</v>
          </cell>
          <cell r="F80" t="str">
            <v>CORBET Christophe</v>
          </cell>
          <cell r="R80">
            <v>145</v>
          </cell>
          <cell r="S80">
            <v>166</v>
          </cell>
          <cell r="T80">
            <v>158</v>
          </cell>
          <cell r="U80">
            <v>198</v>
          </cell>
          <cell r="V80">
            <v>158</v>
          </cell>
          <cell r="W80">
            <v>164</v>
          </cell>
          <cell r="X80">
            <v>202</v>
          </cell>
          <cell r="Y80">
            <v>1191</v>
          </cell>
          <cell r="Z80">
            <v>7</v>
          </cell>
          <cell r="AA80">
            <v>170.14285714285714</v>
          </cell>
        </row>
        <row r="81">
          <cell r="E81" t="str">
            <v>95 80576</v>
          </cell>
          <cell r="F81" t="str">
            <v>PELLISSON Olivier</v>
          </cell>
          <cell r="Y81">
            <v>0</v>
          </cell>
          <cell r="Z81">
            <v>0</v>
          </cell>
          <cell r="AA81" t="str">
            <v/>
          </cell>
        </row>
        <row r="82">
          <cell r="E82" t="str">
            <v>85 13403</v>
          </cell>
          <cell r="F82" t="str">
            <v>DUPOST William</v>
          </cell>
          <cell r="R82">
            <v>168</v>
          </cell>
          <cell r="S82">
            <v>116</v>
          </cell>
          <cell r="T82">
            <v>155</v>
          </cell>
          <cell r="U82">
            <v>173</v>
          </cell>
          <cell r="V82">
            <v>193</v>
          </cell>
          <cell r="W82">
            <v>157</v>
          </cell>
          <cell r="X82">
            <v>166</v>
          </cell>
          <cell r="Y82">
            <v>1128</v>
          </cell>
          <cell r="Z82">
            <v>7</v>
          </cell>
          <cell r="AA82">
            <v>161.14285714285714</v>
          </cell>
        </row>
        <row r="83">
          <cell r="E83" t="str">
            <v>0 60521</v>
          </cell>
          <cell r="F83" t="str">
            <v>CONFOLANT Benoit</v>
          </cell>
          <cell r="R83">
            <v>168</v>
          </cell>
          <cell r="S83">
            <v>180</v>
          </cell>
          <cell r="T83">
            <v>209</v>
          </cell>
          <cell r="U83">
            <v>159</v>
          </cell>
          <cell r="V83">
            <v>192</v>
          </cell>
          <cell r="W83">
            <v>186</v>
          </cell>
          <cell r="X83">
            <v>212</v>
          </cell>
          <cell r="Y83">
            <v>1306</v>
          </cell>
          <cell r="Z83">
            <v>7</v>
          </cell>
          <cell r="AA83">
            <v>186.57142857142858</v>
          </cell>
        </row>
        <row r="84">
          <cell r="E84" t="str">
            <v>0 61236</v>
          </cell>
          <cell r="F84" t="str">
            <v>CHEVALIER Laurent</v>
          </cell>
          <cell r="Y84">
            <v>0</v>
          </cell>
          <cell r="Z84">
            <v>0</v>
          </cell>
          <cell r="AA84" t="str">
            <v/>
          </cell>
        </row>
        <row r="85">
          <cell r="F85" t="str">
            <v/>
          </cell>
          <cell r="Y85" t="str">
            <v/>
          </cell>
          <cell r="Z85" t="str">
            <v/>
          </cell>
          <cell r="AA85" t="str">
            <v/>
          </cell>
        </row>
        <row r="86">
          <cell r="F86" t="str">
            <v/>
          </cell>
          <cell r="Y86" t="str">
            <v/>
          </cell>
          <cell r="Z86" t="str">
            <v/>
          </cell>
          <cell r="AA86" t="str">
            <v/>
          </cell>
        </row>
        <row r="87">
          <cell r="F87" t="str">
            <v/>
          </cell>
          <cell r="Y87" t="str">
            <v/>
          </cell>
          <cell r="Z87" t="str">
            <v/>
          </cell>
          <cell r="AA8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1">
      <selection activeCell="O12" sqref="O12"/>
    </sheetView>
  </sheetViews>
  <sheetFormatPr defaultColWidth="11.421875" defaultRowHeight="15"/>
  <cols>
    <col min="2" max="2" width="24.57421875" style="0" customWidth="1"/>
  </cols>
  <sheetData>
    <row r="1" spans="1:12" ht="18.75">
      <c r="A1" s="56" t="str">
        <f>'[2]Administratif'!A2</f>
        <v>CHAMPIONNAT DES CLUBS HOMMES 2016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.75">
      <c r="A2" s="57" t="str">
        <f>'[2]Administratif'!A4&amp;'[2]Administratif'!E3&amp;'[2]Administratif'!B4&amp;'[2]Administratif'!E3&amp;'[2]Administratif'!C4&amp;'[2]Administratif'!E3&amp;'[2]Administratif'!D4</f>
        <v>REGIONALE 1 - 2ème Journée - 05 Juin 2016 - Yvetôt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41.75">
      <c r="A3" s="45" t="str">
        <f>'[2]Administratif'!J5</f>
        <v>T.O. LE HAVRE 1</v>
      </c>
      <c r="B3" s="46"/>
      <c r="C3" s="23" t="str">
        <f>VLOOKUP($A3,'[2]Administratif'!$BU$20:$CO$31,13,FALSE)</f>
        <v>LES TITANS ROUEN</v>
      </c>
      <c r="D3" s="23" t="str">
        <f>VLOOKUP($A3,'[2]Administratif'!$BU$20:$CO$31,14,FALSE)</f>
        <v>BCA EVREUX</v>
      </c>
      <c r="E3" s="23" t="str">
        <f>VLOOKUP($A3,'[2]Administratif'!$BU$20:$CO$31,15,FALSE)</f>
        <v>CBC YVETÔT 1</v>
      </c>
      <c r="F3" s="23" t="str">
        <f>VLOOKUP($A3,'[2]Administratif'!$BU$20:$CO$31,16,FALSE)</f>
        <v>DRAKKAR BOWL</v>
      </c>
      <c r="G3" s="23" t="str">
        <f>VLOOKUP($A3,'[2]Administratif'!$BU$20:$CO$31,17,FALSE)</f>
        <v>BELVEDERE DIEPPE</v>
      </c>
      <c r="H3" s="23" t="str">
        <f>VLOOKUP($A3,'[2]Administratif'!$BU$20:$CO$31,18,FALSE)</f>
        <v>BCRD ROUEN 1</v>
      </c>
      <c r="I3" s="23" t="str">
        <f>VLOOKUP($A3,'[2]Administratif'!$BU$20:$CO$31,19,FALSE)</f>
        <v>COR SANDOUVILLE</v>
      </c>
      <c r="J3" s="24" t="s">
        <v>10</v>
      </c>
      <c r="K3" s="24" t="s">
        <v>11</v>
      </c>
      <c r="L3" s="24" t="s">
        <v>12</v>
      </c>
    </row>
    <row r="4" spans="1:12" ht="15.75">
      <c r="A4" s="25" t="s">
        <v>13</v>
      </c>
      <c r="B4" s="26" t="s">
        <v>14</v>
      </c>
      <c r="C4" s="27">
        <f>VLOOKUP($A3,'[2]Administratif'!$J$5:$AV$16,16,FALSE)</f>
        <v>4</v>
      </c>
      <c r="D4" s="27">
        <f>VLOOKUP($A3,'[2]Administratif'!$J$5:$AV$16,17,FALSE)</f>
        <v>6</v>
      </c>
      <c r="E4" s="27">
        <f>VLOOKUP($A3,'[2]Administratif'!$J$5:$AV$16,18,FALSE)</f>
        <v>2</v>
      </c>
      <c r="F4" s="27">
        <f>VLOOKUP($A3,'[2]Administratif'!$J$5:$AV$16,19,FALSE)</f>
        <v>8</v>
      </c>
      <c r="G4" s="27">
        <f>VLOOKUP($A3,'[2]Administratif'!$J$5:$AV$16,20,FALSE)</f>
        <v>3</v>
      </c>
      <c r="H4" s="27">
        <f>VLOOKUP($A3,'[2]Administratif'!$J$5:$AV$16,21,FALSE)</f>
        <v>5</v>
      </c>
      <c r="I4" s="27">
        <f>VLOOKUP($A3,'[2]Administratif'!$J$5:$AV$16,22,FALSE)</f>
        <v>1</v>
      </c>
      <c r="J4" s="47"/>
      <c r="K4" s="48"/>
      <c r="L4" s="49"/>
    </row>
    <row r="5" spans="1:12" ht="15.75">
      <c r="A5" s="28" t="str">
        <f>'[2]Saisie'!E8</f>
        <v>6 90770</v>
      </c>
      <c r="B5" s="29" t="str">
        <f>'[2]Saisie'!F8</f>
        <v>DEUDON Antoine</v>
      </c>
      <c r="C5" s="30">
        <f>'[2]Saisie'!R8</f>
        <v>147</v>
      </c>
      <c r="D5" s="30">
        <f>'[2]Saisie'!S8</f>
        <v>167</v>
      </c>
      <c r="E5" s="30">
        <f>'[2]Saisie'!T8</f>
        <v>159</v>
      </c>
      <c r="F5" s="30">
        <f>'[2]Saisie'!U8</f>
        <v>171</v>
      </c>
      <c r="G5" s="30">
        <f>'[2]Saisie'!V8</f>
        <v>211</v>
      </c>
      <c r="H5" s="30">
        <f>'[2]Saisie'!W8</f>
        <v>147</v>
      </c>
      <c r="I5" s="30">
        <f>'[2]Saisie'!X8</f>
        <v>159</v>
      </c>
      <c r="J5" s="30">
        <f>'[2]Saisie'!Y8</f>
        <v>1161</v>
      </c>
      <c r="K5" s="30">
        <f>'[2]Saisie'!Z8</f>
        <v>7</v>
      </c>
      <c r="L5" s="31">
        <f>'[2]Saisie'!AA8</f>
        <v>165.85714285714286</v>
      </c>
    </row>
    <row r="6" spans="1:12" ht="15.75">
      <c r="A6" s="28" t="str">
        <f>'[2]Saisie'!E9</f>
        <v>94 73517</v>
      </c>
      <c r="B6" s="29" t="str">
        <f>'[2]Saisie'!F9</f>
        <v>LEROUGE Philippe</v>
      </c>
      <c r="C6" s="30">
        <f>'[2]Saisie'!R9</f>
        <v>0</v>
      </c>
      <c r="D6" s="30">
        <f>'[2]Saisie'!S9</f>
        <v>0</v>
      </c>
      <c r="E6" s="30">
        <f>'[2]Saisie'!T9</f>
        <v>0</v>
      </c>
      <c r="F6" s="30">
        <f>'[2]Saisie'!U9</f>
        <v>0</v>
      </c>
      <c r="G6" s="30">
        <f>'[2]Saisie'!V9</f>
        <v>0</v>
      </c>
      <c r="H6" s="30">
        <f>'[2]Saisie'!W9</f>
        <v>0</v>
      </c>
      <c r="I6" s="30">
        <f>'[2]Saisie'!X9</f>
        <v>0</v>
      </c>
      <c r="J6" s="30">
        <f>'[2]Saisie'!Y9</f>
        <v>0</v>
      </c>
      <c r="K6" s="30">
        <f>'[2]Saisie'!Z9</f>
        <v>0</v>
      </c>
      <c r="L6" s="31">
        <f>'[2]Saisie'!AA9</f>
      </c>
    </row>
    <row r="7" spans="1:12" ht="15.75">
      <c r="A7" s="28" t="str">
        <f>'[2]Saisie'!E10</f>
        <v>93 71266</v>
      </c>
      <c r="B7" s="29" t="str">
        <f>'[2]Saisie'!F10</f>
        <v>LEWANDOWSKI Richard</v>
      </c>
      <c r="C7" s="30">
        <f>'[2]Saisie'!R10</f>
        <v>155</v>
      </c>
      <c r="D7" s="30">
        <f>'[2]Saisie'!S10</f>
        <v>123</v>
      </c>
      <c r="E7" s="30">
        <f>'[2]Saisie'!T10</f>
        <v>185</v>
      </c>
      <c r="F7" s="30">
        <f>'[2]Saisie'!U10</f>
        <v>167</v>
      </c>
      <c r="G7" s="30">
        <f>'[2]Saisie'!V10</f>
        <v>183</v>
      </c>
      <c r="H7" s="30">
        <f>'[2]Saisie'!W10</f>
        <v>148</v>
      </c>
      <c r="I7" s="30">
        <f>'[2]Saisie'!X10</f>
        <v>140</v>
      </c>
      <c r="J7" s="30">
        <f>'[2]Saisie'!Y10</f>
        <v>1101</v>
      </c>
      <c r="K7" s="30">
        <f>'[2]Saisie'!Z10</f>
        <v>7</v>
      </c>
      <c r="L7" s="31">
        <f>'[2]Saisie'!AA10</f>
        <v>157.28571428571428</v>
      </c>
    </row>
    <row r="8" spans="1:12" ht="15.75">
      <c r="A8" s="28" t="str">
        <f>'[2]Saisie'!E11</f>
        <v>86 23215</v>
      </c>
      <c r="B8" s="29" t="str">
        <f>'[2]Saisie'!F11</f>
        <v>FONGARNAND Patrick</v>
      </c>
      <c r="C8" s="30">
        <f>'[2]Saisie'!R11</f>
        <v>146</v>
      </c>
      <c r="D8" s="30">
        <f>'[2]Saisie'!S11</f>
        <v>132</v>
      </c>
      <c r="E8" s="30">
        <f>'[2]Saisie'!T11</f>
        <v>200</v>
      </c>
      <c r="F8" s="30">
        <f>'[2]Saisie'!U11</f>
        <v>162</v>
      </c>
      <c r="G8" s="30">
        <f>'[2]Saisie'!V11</f>
        <v>185</v>
      </c>
      <c r="H8" s="30">
        <f>'[2]Saisie'!W11</f>
        <v>178</v>
      </c>
      <c r="I8" s="30">
        <f>'[2]Saisie'!X11</f>
        <v>160</v>
      </c>
      <c r="J8" s="30">
        <f>'[2]Saisie'!Y11</f>
        <v>1163</v>
      </c>
      <c r="K8" s="30">
        <f>'[2]Saisie'!Z11</f>
        <v>7</v>
      </c>
      <c r="L8" s="31">
        <f>'[2]Saisie'!AA11</f>
        <v>166.14285714285714</v>
      </c>
    </row>
    <row r="9" spans="1:12" ht="15.75">
      <c r="A9" s="28" t="str">
        <f>'[2]Saisie'!E12</f>
        <v>85 17965</v>
      </c>
      <c r="B9" s="29" t="str">
        <f>'[2]Saisie'!F12</f>
        <v>BAUDU Lionel</v>
      </c>
      <c r="C9" s="30">
        <f>'[2]Saisie'!R12</f>
        <v>147</v>
      </c>
      <c r="D9" s="30">
        <f>'[2]Saisie'!S12</f>
        <v>184</v>
      </c>
      <c r="E9" s="30">
        <f>'[2]Saisie'!T12</f>
        <v>144</v>
      </c>
      <c r="F9" s="30">
        <f>'[2]Saisie'!U12</f>
        <v>164</v>
      </c>
      <c r="G9" s="30">
        <f>'[2]Saisie'!V12</f>
        <v>191</v>
      </c>
      <c r="H9" s="30">
        <f>'[2]Saisie'!W12</f>
        <v>174</v>
      </c>
      <c r="I9" s="30">
        <f>'[2]Saisie'!X12</f>
        <v>169</v>
      </c>
      <c r="J9" s="30">
        <f>'[2]Saisie'!Y12</f>
        <v>1173</v>
      </c>
      <c r="K9" s="30">
        <f>'[2]Saisie'!Z12</f>
        <v>7</v>
      </c>
      <c r="L9" s="31">
        <f>'[2]Saisie'!AA12</f>
        <v>167.57142857142858</v>
      </c>
    </row>
    <row r="10" spans="1:12" ht="15.75">
      <c r="A10" s="28" t="str">
        <f>'[2]Saisie'!E13</f>
        <v>97 84838</v>
      </c>
      <c r="B10" s="29" t="str">
        <f>'[2]Saisie'!F13</f>
        <v>SOLER Jérôme</v>
      </c>
      <c r="C10" s="30">
        <f>'[2]Saisie'!R13</f>
        <v>0</v>
      </c>
      <c r="D10" s="30">
        <f>'[2]Saisie'!S13</f>
        <v>0</v>
      </c>
      <c r="E10" s="30">
        <f>'[2]Saisie'!T13</f>
        <v>0</v>
      </c>
      <c r="F10" s="30">
        <f>'[2]Saisie'!U13</f>
        <v>0</v>
      </c>
      <c r="G10" s="30">
        <f>'[2]Saisie'!V13</f>
        <v>0</v>
      </c>
      <c r="H10" s="30">
        <f>'[2]Saisie'!W13</f>
        <v>0</v>
      </c>
      <c r="I10" s="30">
        <f>'[2]Saisie'!X13</f>
        <v>0</v>
      </c>
      <c r="J10" s="30">
        <f>'[2]Saisie'!Y13</f>
        <v>0</v>
      </c>
      <c r="K10" s="30">
        <f>'[2]Saisie'!Z13</f>
        <v>0</v>
      </c>
      <c r="L10" s="31">
        <f>'[2]Saisie'!AA13</f>
      </c>
    </row>
    <row r="11" spans="1:12" ht="15.75">
      <c r="A11" s="28" t="str">
        <f>'[2]Saisie'!E14</f>
        <v>5 88590</v>
      </c>
      <c r="B11" s="29" t="str">
        <f>'[2]Saisie'!F14</f>
        <v>LECACHEUR Michel</v>
      </c>
      <c r="C11" s="30">
        <f>'[2]Saisie'!R14</f>
        <v>135</v>
      </c>
      <c r="D11" s="30">
        <f>'[2]Saisie'!S14</f>
        <v>157</v>
      </c>
      <c r="E11" s="30">
        <f>'[2]Saisie'!T14</f>
        <v>180</v>
      </c>
      <c r="F11" s="30">
        <f>'[2]Saisie'!U14</f>
        <v>159</v>
      </c>
      <c r="G11" s="30">
        <f>'[2]Saisie'!V14</f>
        <v>144</v>
      </c>
      <c r="H11" s="30">
        <f>'[2]Saisie'!W14</f>
        <v>208</v>
      </c>
      <c r="I11" s="30">
        <f>'[2]Saisie'!X14</f>
        <v>160</v>
      </c>
      <c r="J11" s="30">
        <f>'[2]Saisie'!Y14</f>
        <v>1143</v>
      </c>
      <c r="K11" s="30">
        <f>'[2]Saisie'!Z14</f>
        <v>7</v>
      </c>
      <c r="L11" s="31">
        <f>'[2]Saisie'!AA14</f>
        <v>163.28571428571428</v>
      </c>
    </row>
    <row r="12" spans="1:12" ht="15.75">
      <c r="A12" s="28">
        <f>'[2]Saisie'!E15</f>
        <v>0</v>
      </c>
      <c r="B12" s="29">
        <f>'[2]Saisie'!F15</f>
      </c>
      <c r="C12" s="30">
        <f>'[2]Saisie'!R15</f>
        <v>0</v>
      </c>
      <c r="D12" s="30">
        <f>'[2]Saisie'!S15</f>
        <v>0</v>
      </c>
      <c r="E12" s="30">
        <f>'[2]Saisie'!T15</f>
        <v>0</v>
      </c>
      <c r="F12" s="30">
        <f>'[2]Saisie'!U15</f>
        <v>0</v>
      </c>
      <c r="G12" s="30">
        <f>'[2]Saisie'!V15</f>
        <v>0</v>
      </c>
      <c r="H12" s="30">
        <f>'[2]Saisie'!W15</f>
        <v>0</v>
      </c>
      <c r="I12" s="30">
        <f>'[2]Saisie'!T22</f>
        <v>0</v>
      </c>
      <c r="J12" s="30">
        <f>'[2]Saisie'!Y15</f>
      </c>
      <c r="K12" s="30">
        <f>'[2]Saisie'!Z15</f>
      </c>
      <c r="L12" s="31">
        <f>'[2]Saisie'!AA15</f>
      </c>
    </row>
    <row r="13" spans="1:12" ht="15.75">
      <c r="A13" s="28">
        <f>'[2]Saisie'!E16</f>
        <v>0</v>
      </c>
      <c r="B13" s="29">
        <f>'[2]Saisie'!F16</f>
      </c>
      <c r="C13" s="30">
        <f>'[2]Saisie'!R16</f>
        <v>0</v>
      </c>
      <c r="D13" s="30">
        <f>'[2]Saisie'!S16</f>
        <v>0</v>
      </c>
      <c r="E13" s="30">
        <f>'[2]Saisie'!T16</f>
        <v>0</v>
      </c>
      <c r="F13" s="30">
        <f>'[2]Saisie'!U16</f>
        <v>0</v>
      </c>
      <c r="G13" s="30">
        <f>'[2]Saisie'!V16</f>
        <v>0</v>
      </c>
      <c r="H13" s="30">
        <f>'[2]Saisie'!W16</f>
        <v>0</v>
      </c>
      <c r="I13" s="30">
        <f>'[2]Saisie'!X16</f>
        <v>0</v>
      </c>
      <c r="J13" s="30">
        <f>'[2]Saisie'!Y16</f>
      </c>
      <c r="K13" s="30">
        <f>'[2]Saisie'!Z16</f>
      </c>
      <c r="L13" s="31">
        <f>'[2]Saisie'!AA16</f>
      </c>
    </row>
    <row r="14" spans="1:12" ht="16.5" thickBot="1">
      <c r="A14" s="28">
        <f>'[2]Saisie'!E17</f>
        <v>0</v>
      </c>
      <c r="B14" s="29">
        <f>'[2]Saisie'!F17</f>
      </c>
      <c r="C14" s="30">
        <f>'[2]Saisie'!R17</f>
        <v>0</v>
      </c>
      <c r="D14" s="30">
        <f>'[2]Saisie'!S17</f>
        <v>0</v>
      </c>
      <c r="E14" s="30">
        <f>'[2]Saisie'!T17</f>
        <v>0</v>
      </c>
      <c r="F14" s="30">
        <f>'[2]Saisie'!U17</f>
        <v>0</v>
      </c>
      <c r="G14" s="30">
        <f>'[2]Saisie'!V17</f>
        <v>0</v>
      </c>
      <c r="H14" s="30">
        <f>'[2]Saisie'!W17</f>
        <v>0</v>
      </c>
      <c r="I14" s="30">
        <f>'[2]Saisie'!X17</f>
        <v>0</v>
      </c>
      <c r="J14" s="30">
        <f>'[2]Saisie'!Y17</f>
      </c>
      <c r="K14" s="30">
        <f>'[2]Saisie'!Z17</f>
      </c>
      <c r="L14" s="31">
        <f>'[2]Saisie'!AA17</f>
      </c>
    </row>
    <row r="15" spans="1:12" ht="16.5" thickBot="1">
      <c r="A15" s="50" t="s">
        <v>30</v>
      </c>
      <c r="B15" s="51"/>
      <c r="C15" s="32">
        <f>SUM(C5:C14)</f>
        <v>730</v>
      </c>
      <c r="D15" s="32">
        <f aca="true" t="shared" si="0" ref="D15:I15">SUM(D5:D14)</f>
        <v>763</v>
      </c>
      <c r="E15" s="32">
        <f t="shared" si="0"/>
        <v>868</v>
      </c>
      <c r="F15" s="32">
        <f t="shared" si="0"/>
        <v>823</v>
      </c>
      <c r="G15" s="32">
        <f t="shared" si="0"/>
        <v>914</v>
      </c>
      <c r="H15" s="32">
        <f t="shared" si="0"/>
        <v>855</v>
      </c>
      <c r="I15" s="32">
        <f t="shared" si="0"/>
        <v>788</v>
      </c>
      <c r="J15" s="32">
        <f>SUM(J5:J14)</f>
        <v>5741</v>
      </c>
      <c r="K15" s="33">
        <f>SUM(K5:K14)</f>
        <v>35</v>
      </c>
      <c r="L15" s="34">
        <f>IF(J15=0,"",SUM(J15/K15))</f>
        <v>164.02857142857144</v>
      </c>
    </row>
    <row r="16" spans="1:12" ht="16.5" thickBot="1">
      <c r="A16" s="50" t="s">
        <v>31</v>
      </c>
      <c r="B16" s="51"/>
      <c r="C16" s="35">
        <f>VLOOKUP(C3,'[2]Administratif'!$CT$5:$DO$17,9,FALSE)</f>
        <v>851</v>
      </c>
      <c r="D16" s="35">
        <f>VLOOKUP(D3,'[2]Administratif'!$CT$5:$DO$17,10,FALSE)</f>
        <v>789</v>
      </c>
      <c r="E16" s="35">
        <f>VLOOKUP(E3,'[2]Administratif'!$CT$5:$DO$17,11,FALSE)</f>
        <v>783</v>
      </c>
      <c r="F16" s="35">
        <f>VLOOKUP(F3,'[2]Administratif'!$CT$5:$DO$17,12,FALSE)</f>
        <v>722</v>
      </c>
      <c r="G16" s="35">
        <f>VLOOKUP(G3,'[2]Administratif'!$CT$5:$DO$13,13,FALSE)</f>
        <v>891</v>
      </c>
      <c r="H16" s="35">
        <f>VLOOKUP(H3,'[2]Administratif'!$CT$5:$DO$17,14,FALSE)</f>
        <v>795</v>
      </c>
      <c r="I16" s="35">
        <f>VLOOKUP(I3,'[2]Administratif'!$CT$5:$DO$17,15,FALSE)</f>
        <v>947</v>
      </c>
      <c r="J16" s="32">
        <f>SUM(C16:I16)</f>
        <v>5778</v>
      </c>
      <c r="K16" s="32">
        <f>SUM(VLOOKUP($C3,'[2]Administratif'!$CT$87:$ED$96,11,FALSE),VLOOKUP($D3,'[2]Administratif'!$CT$87:$ED$96,12,FALSE),VLOOKUP($E3,'[2]Administratif'!$CT$87:$ED$96,13,FALSE),VLOOKUP($F3,'[2]Administratif'!$CT$87:$ED$96,14,FALSE),VLOOKUP($G3,'[2]Administratif'!$CT$87:$ED$96,15,FALSE),VLOOKUP($H3,'[2]Administratif'!$CT$87:$ED$96,16,FALSE),VLOOKUP($I3,'[2]Administratif'!$CT$87:$ED$96,17,FALSE))</f>
        <v>35</v>
      </c>
      <c r="L16" s="36">
        <f>IF(J16=0,"",SUM(J16/K16))</f>
        <v>165.0857142857143</v>
      </c>
    </row>
    <row r="17" spans="1:12" ht="16.5" thickBot="1">
      <c r="A17" s="50" t="s">
        <v>32</v>
      </c>
      <c r="B17" s="51"/>
      <c r="C17" s="37">
        <f aca="true" t="shared" si="1" ref="C17:I17">IF(C15=0,"",IF(AND(C15=0,C16=0),"",IF(C15&gt;C16,3,(IF(C15&lt;C16,1,(IF(C15=C16,2)))))))</f>
        <v>1</v>
      </c>
      <c r="D17" s="37">
        <f t="shared" si="1"/>
        <v>1</v>
      </c>
      <c r="E17" s="37">
        <f t="shared" si="1"/>
        <v>3</v>
      </c>
      <c r="F17" s="37">
        <f t="shared" si="1"/>
        <v>3</v>
      </c>
      <c r="G17" s="37">
        <f t="shared" si="1"/>
        <v>3</v>
      </c>
      <c r="H17" s="37">
        <f t="shared" si="1"/>
        <v>3</v>
      </c>
      <c r="I17" s="37">
        <f t="shared" si="1"/>
        <v>1</v>
      </c>
      <c r="J17" s="32">
        <f>SUM(C17:I17)</f>
        <v>15</v>
      </c>
      <c r="K17" s="38"/>
      <c r="L17" s="39"/>
    </row>
    <row r="18" spans="1:12" ht="15.75">
      <c r="A18" s="52" t="s">
        <v>33</v>
      </c>
      <c r="B18" s="53"/>
      <c r="C18" s="40"/>
      <c r="D18" s="40"/>
      <c r="E18" s="40"/>
      <c r="F18" s="41"/>
      <c r="G18" s="41"/>
      <c r="H18" s="41"/>
      <c r="I18" s="41"/>
      <c r="J18" s="54"/>
      <c r="K18" s="55"/>
      <c r="L18" s="55"/>
    </row>
    <row r="19" spans="1:12" ht="18.75">
      <c r="A19" s="42" t="str">
        <f>A1</f>
        <v>CHAMPIONNAT DES CLUBS HOMMES 2016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4"/>
    </row>
    <row r="20" spans="1:12" ht="18.75">
      <c r="A20" s="42" t="str">
        <f>A2</f>
        <v>REGIONALE 1 - 2ème Journée - 05 Juin 2016 - Yvetôt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4"/>
    </row>
    <row r="21" spans="1:12" ht="141.75">
      <c r="A21" s="45" t="str">
        <f>'[2]Administratif'!J6</f>
        <v>CBC YVETÔT 1</v>
      </c>
      <c r="B21" s="46"/>
      <c r="C21" s="23" t="str">
        <f>VLOOKUP($A21,'[2]Administratif'!$BU$20:$CO$31,13,FALSE)</f>
        <v>BELVEDERE DIEPPE</v>
      </c>
      <c r="D21" s="23" t="str">
        <f>VLOOKUP($A21,'[2]Administratif'!$BU$20:$CO$31,14,FALSE)</f>
        <v>COR SANDOUVILLE</v>
      </c>
      <c r="E21" s="23" t="str">
        <f>VLOOKUP($A21,'[2]Administratif'!$BU$20:$CO$31,15,FALSE)</f>
        <v>T.O. LE HAVRE 1</v>
      </c>
      <c r="F21" s="23" t="str">
        <f>VLOOKUP($A21,'[2]Administratif'!$BU$20:$CO$31,16,FALSE)</f>
        <v>BCRD ROUEN 1</v>
      </c>
      <c r="G21" s="23" t="str">
        <f>VLOOKUP($A21,'[2]Administratif'!$BU$20:$CO$31,17,FALSE)</f>
        <v>BCA EVREUX</v>
      </c>
      <c r="H21" s="23" t="str">
        <f>VLOOKUP($A21,'[2]Administratif'!$BU$20:$CO$31,18,FALSE)</f>
        <v>DRAKKAR BOWL</v>
      </c>
      <c r="I21" s="23" t="str">
        <f>VLOOKUP($A21,'[2]Administratif'!$BU$20:$CO$31,19,FALSE)</f>
        <v>LES TITANS ROUEN</v>
      </c>
      <c r="J21" s="24" t="s">
        <v>10</v>
      </c>
      <c r="K21" s="24" t="s">
        <v>11</v>
      </c>
      <c r="L21" s="24" t="s">
        <v>12</v>
      </c>
    </row>
    <row r="22" spans="1:12" ht="15.75">
      <c r="A22" s="25" t="s">
        <v>13</v>
      </c>
      <c r="B22" s="26" t="s">
        <v>14</v>
      </c>
      <c r="C22" s="27">
        <f>VLOOKUP($A21,'[2]Administratif'!$J$5:$AV$16,16,FALSE)</f>
        <v>5</v>
      </c>
      <c r="D22" s="27">
        <f>VLOOKUP($A21,'[2]Administratif'!$J$5:$AV$16,17,FALSE)</f>
        <v>3</v>
      </c>
      <c r="E22" s="27">
        <f>VLOOKUP($A21,'[2]Administratif'!$J$5:$AV$16,18,FALSE)</f>
        <v>1</v>
      </c>
      <c r="F22" s="27">
        <f>VLOOKUP($A21,'[2]Administratif'!$J$5:$AV$16,19,FALSE)</f>
        <v>6</v>
      </c>
      <c r="G22" s="27">
        <f>VLOOKUP($A21,'[2]Administratif'!$J$5:$AV$16,20,FALSE)</f>
        <v>7</v>
      </c>
      <c r="H22" s="27">
        <f>VLOOKUP($A21,'[2]Administratif'!$J$5:$AV$16,21,FALSE)</f>
        <v>4</v>
      </c>
      <c r="I22" s="27">
        <f>VLOOKUP($A21,'[2]Administratif'!$J$5:$AV$16,22,FALSE)</f>
        <v>8</v>
      </c>
      <c r="J22" s="47"/>
      <c r="K22" s="48"/>
      <c r="L22" s="49"/>
    </row>
    <row r="23" spans="1:12" ht="15.75">
      <c r="A23" s="28" t="str">
        <f>'[2]Saisie'!E18</f>
        <v>8 96723</v>
      </c>
      <c r="B23" s="29" t="str">
        <f>'[2]Saisie'!F18</f>
        <v>BEN-RALISOA Ben</v>
      </c>
      <c r="C23" s="30">
        <f>'[2]Saisie'!R18</f>
        <v>178</v>
      </c>
      <c r="D23" s="30">
        <f>'[2]Saisie'!S18</f>
        <v>176</v>
      </c>
      <c r="E23" s="30">
        <f>'[2]Saisie'!T18</f>
        <v>182</v>
      </c>
      <c r="F23" s="30">
        <f>'[2]Saisie'!U18</f>
        <v>220</v>
      </c>
      <c r="G23" s="30">
        <f>'[2]Saisie'!V18</f>
        <v>136</v>
      </c>
      <c r="H23" s="30">
        <f>'[2]Saisie'!W18</f>
        <v>181</v>
      </c>
      <c r="I23" s="30">
        <f>'[2]Saisie'!X18</f>
        <v>173</v>
      </c>
      <c r="J23" s="30">
        <f>'[2]Saisie'!Y18</f>
        <v>1246</v>
      </c>
      <c r="K23" s="30">
        <f>'[2]Saisie'!Z18</f>
        <v>7</v>
      </c>
      <c r="L23" s="31">
        <f>'[2]Saisie'!AA18</f>
        <v>178</v>
      </c>
    </row>
    <row r="24" spans="1:12" ht="15.75">
      <c r="A24" s="28" t="str">
        <f>'[2]Saisie'!E19</f>
        <v>92 67064</v>
      </c>
      <c r="B24" s="29" t="str">
        <f>'[2]Saisie'!F19</f>
        <v>PETIT Jean-Louis</v>
      </c>
      <c r="C24" s="30">
        <f>'[2]Saisie'!R19</f>
        <v>174</v>
      </c>
      <c r="D24" s="30">
        <f>'[2]Saisie'!S19</f>
        <v>158</v>
      </c>
      <c r="E24" s="30">
        <f>'[2]Saisie'!T19</f>
        <v>145</v>
      </c>
      <c r="F24" s="30">
        <f>'[2]Saisie'!U19</f>
        <v>186</v>
      </c>
      <c r="G24" s="30">
        <f>'[2]Saisie'!V19</f>
        <v>127</v>
      </c>
      <c r="H24" s="30">
        <f>'[2]Saisie'!W19</f>
        <v>192</v>
      </c>
      <c r="I24" s="30">
        <f>'[2]Saisie'!X19</f>
        <v>201</v>
      </c>
      <c r="J24" s="30">
        <f>'[2]Saisie'!Y19</f>
        <v>1183</v>
      </c>
      <c r="K24" s="30">
        <f>'[2]Saisie'!Z19</f>
        <v>7</v>
      </c>
      <c r="L24" s="31">
        <f>'[2]Saisie'!AA19</f>
        <v>169</v>
      </c>
    </row>
    <row r="25" spans="1:12" ht="15.75">
      <c r="A25" s="28" t="str">
        <f>'[2]Saisie'!E20</f>
        <v>5 88975</v>
      </c>
      <c r="B25" s="29" t="str">
        <f>'[2]Saisie'!F20</f>
        <v>TOUTAIN Jonathan</v>
      </c>
      <c r="C25" s="30">
        <f>'[2]Saisie'!R20</f>
        <v>129</v>
      </c>
      <c r="D25" s="30">
        <f>'[2]Saisie'!S20</f>
        <v>190</v>
      </c>
      <c r="E25" s="30">
        <f>'[2]Saisie'!T20</f>
        <v>133</v>
      </c>
      <c r="F25" s="30">
        <f>'[2]Saisie'!U20</f>
        <v>147</v>
      </c>
      <c r="G25" s="30">
        <f>'[2]Saisie'!V20</f>
        <v>182</v>
      </c>
      <c r="H25" s="30">
        <f>'[2]Saisie'!W20</f>
        <v>141</v>
      </c>
      <c r="I25" s="30">
        <f>'[2]Saisie'!X20</f>
        <v>145</v>
      </c>
      <c r="J25" s="30">
        <f>'[2]Saisie'!Y20</f>
        <v>1067</v>
      </c>
      <c r="K25" s="30">
        <f>'[2]Saisie'!Z20</f>
        <v>7</v>
      </c>
      <c r="L25" s="31">
        <f>'[2]Saisie'!AA20</f>
        <v>152.42857142857142</v>
      </c>
    </row>
    <row r="26" spans="1:12" ht="15.75">
      <c r="A26" s="28" t="str">
        <f>'[2]Saisie'!E21</f>
        <v>6 91887</v>
      </c>
      <c r="B26" s="29" t="str">
        <f>'[2]Saisie'!F21</f>
        <v>TOUTAIN Daniel</v>
      </c>
      <c r="C26" s="30">
        <f>'[2]Saisie'!R21</f>
        <v>179</v>
      </c>
      <c r="D26" s="30">
        <f>'[2]Saisie'!S21</f>
        <v>156</v>
      </c>
      <c r="E26" s="30">
        <f>'[2]Saisie'!T21</f>
        <v>137</v>
      </c>
      <c r="F26" s="30">
        <f>'[2]Saisie'!U21</f>
        <v>147</v>
      </c>
      <c r="G26" s="30">
        <f>'[2]Saisie'!V21</f>
        <v>149</v>
      </c>
      <c r="H26" s="30">
        <f>'[2]Saisie'!W21</f>
        <v>154</v>
      </c>
      <c r="I26" s="30">
        <f>'[2]Saisie'!X21</f>
        <v>165</v>
      </c>
      <c r="J26" s="30">
        <f>'[2]Saisie'!Y21</f>
        <v>1087</v>
      </c>
      <c r="K26" s="30">
        <f>'[2]Saisie'!Z21</f>
        <v>7</v>
      </c>
      <c r="L26" s="31">
        <f>'[2]Saisie'!AA21</f>
        <v>155.28571428571428</v>
      </c>
    </row>
    <row r="27" spans="1:12" ht="15.75">
      <c r="A27" s="28" t="str">
        <f>'[2]Saisie'!E22</f>
        <v>83 28242</v>
      </c>
      <c r="B27" s="29" t="str">
        <f>'[2]Saisie'!F22</f>
        <v>BENARD Claudy</v>
      </c>
      <c r="C27" s="30">
        <f>'[2]Saisie'!R22</f>
        <v>0</v>
      </c>
      <c r="D27" s="30">
        <f>'[2]Saisie'!S22</f>
        <v>0</v>
      </c>
      <c r="E27" s="30"/>
      <c r="F27" s="30">
        <f>'[2]Saisie'!U22</f>
        <v>0</v>
      </c>
      <c r="G27" s="30">
        <f>'[2]Saisie'!V22</f>
        <v>0</v>
      </c>
      <c r="H27" s="30">
        <f>'[2]Saisie'!W22</f>
        <v>0</v>
      </c>
      <c r="I27" s="30">
        <f>'[2]Saisie'!X22</f>
        <v>0</v>
      </c>
      <c r="J27" s="30">
        <f>'[2]Saisie'!Y22</f>
        <v>0</v>
      </c>
      <c r="K27" s="30">
        <f>'[2]Saisie'!Z22</f>
        <v>0</v>
      </c>
      <c r="L27" s="31">
        <f>'[2]Saisie'!AA22</f>
      </c>
    </row>
    <row r="28" spans="1:12" ht="15.75">
      <c r="A28" s="28" t="str">
        <f>'[2]Saisie'!E23</f>
        <v>3 64890</v>
      </c>
      <c r="B28" s="29" t="str">
        <f>'[2]Saisie'!F23</f>
        <v>THIOLLENT Arnaud</v>
      </c>
      <c r="C28" s="30">
        <f>'[2]Saisie'!R23</f>
        <v>166</v>
      </c>
      <c r="D28" s="30">
        <f>'[2]Saisie'!S23</f>
        <v>167</v>
      </c>
      <c r="E28" s="30">
        <f>'[2]Saisie'!T23</f>
        <v>186</v>
      </c>
      <c r="F28" s="30">
        <f>'[2]Saisie'!U23</f>
        <v>0</v>
      </c>
      <c r="G28" s="30">
        <f>'[2]Saisie'!V23</f>
        <v>0</v>
      </c>
      <c r="H28" s="30">
        <f>'[2]Saisie'!W23</f>
        <v>0</v>
      </c>
      <c r="I28" s="30">
        <f>'[2]Saisie'!X23</f>
        <v>0</v>
      </c>
      <c r="J28" s="30">
        <f>'[2]Saisie'!Y23</f>
        <v>519</v>
      </c>
      <c r="K28" s="30">
        <f>'[2]Saisie'!Z23</f>
        <v>3</v>
      </c>
      <c r="L28" s="31">
        <f>'[2]Saisie'!AA23</f>
        <v>173</v>
      </c>
    </row>
    <row r="29" spans="1:12" ht="15.75">
      <c r="A29" s="28" t="str">
        <f>'[2]Saisie'!E24</f>
        <v>12 103130</v>
      </c>
      <c r="B29" s="29" t="str">
        <f>'[2]Saisie'!F24</f>
        <v>COURTOIS Thomas</v>
      </c>
      <c r="C29" s="30">
        <f>'[2]Saisie'!R24</f>
        <v>0</v>
      </c>
      <c r="D29" s="30">
        <f>'[2]Saisie'!S24</f>
        <v>0</v>
      </c>
      <c r="E29" s="30">
        <f>'[2]Saisie'!T24</f>
        <v>0</v>
      </c>
      <c r="F29" s="30">
        <f>'[2]Saisie'!U24</f>
        <v>114</v>
      </c>
      <c r="G29" s="30">
        <f>'[2]Saisie'!V24</f>
        <v>152</v>
      </c>
      <c r="H29" s="30">
        <f>'[2]Saisie'!W24</f>
        <v>168</v>
      </c>
      <c r="I29" s="30">
        <f>'[2]Saisie'!X24</f>
        <v>194</v>
      </c>
      <c r="J29" s="30">
        <f>'[2]Saisie'!Y24</f>
        <v>628</v>
      </c>
      <c r="K29" s="30">
        <f>'[2]Saisie'!Z24</f>
        <v>4</v>
      </c>
      <c r="L29" s="31">
        <f>'[2]Saisie'!AA24</f>
        <v>157</v>
      </c>
    </row>
    <row r="30" spans="1:12" ht="15.75">
      <c r="A30" s="28">
        <f>'[2]Saisie'!E25</f>
        <v>0</v>
      </c>
      <c r="B30" s="29">
        <f>'[2]Saisie'!F25</f>
      </c>
      <c r="C30" s="30">
        <f>'[2]Saisie'!R25</f>
        <v>0</v>
      </c>
      <c r="D30" s="30">
        <f>'[2]Saisie'!S25</f>
        <v>0</v>
      </c>
      <c r="E30" s="30">
        <f>'[2]Saisie'!T25</f>
        <v>0</v>
      </c>
      <c r="F30" s="30">
        <f>'[2]Saisie'!U25</f>
        <v>0</v>
      </c>
      <c r="G30" s="30">
        <f>'[2]Saisie'!V25</f>
        <v>0</v>
      </c>
      <c r="H30" s="30">
        <f>'[2]Saisie'!W25</f>
        <v>0</v>
      </c>
      <c r="I30" s="30">
        <f>'[2]Saisie'!X25</f>
        <v>0</v>
      </c>
      <c r="J30" s="30">
        <f>'[2]Saisie'!Y25</f>
      </c>
      <c r="K30" s="30">
        <f>'[2]Saisie'!Z25</f>
      </c>
      <c r="L30" s="31">
        <f>'[2]Saisie'!AA25</f>
      </c>
    </row>
    <row r="31" spans="1:12" ht="15.75">
      <c r="A31" s="28">
        <f>'[2]Saisie'!E26</f>
        <v>0</v>
      </c>
      <c r="B31" s="29">
        <f>'[2]Saisie'!F26</f>
      </c>
      <c r="C31" s="30">
        <f>'[2]Saisie'!R26</f>
        <v>0</v>
      </c>
      <c r="D31" s="30">
        <f>'[2]Saisie'!S26</f>
        <v>0</v>
      </c>
      <c r="E31" s="30">
        <f>'[2]Saisie'!T26</f>
        <v>0</v>
      </c>
      <c r="F31" s="30">
        <f>'[2]Saisie'!U26</f>
        <v>0</v>
      </c>
      <c r="G31" s="30">
        <f>'[2]Saisie'!V26</f>
        <v>0</v>
      </c>
      <c r="H31" s="30">
        <f>'[2]Saisie'!W26</f>
        <v>0</v>
      </c>
      <c r="I31" s="30">
        <f>'[2]Saisie'!X26</f>
        <v>0</v>
      </c>
      <c r="J31" s="30">
        <f>'[2]Saisie'!Y26</f>
      </c>
      <c r="K31" s="30">
        <f>'[2]Saisie'!Z26</f>
      </c>
      <c r="L31" s="31">
        <f>'[2]Saisie'!AA26</f>
      </c>
    </row>
    <row r="32" spans="1:12" ht="16.5" thickBot="1">
      <c r="A32" s="28">
        <f>'[2]Saisie'!E27</f>
        <v>0</v>
      </c>
      <c r="B32" s="29">
        <f>'[2]Saisie'!F27</f>
      </c>
      <c r="C32" s="30">
        <f>'[2]Saisie'!R27</f>
        <v>0</v>
      </c>
      <c r="D32" s="30">
        <f>'[2]Saisie'!S27</f>
        <v>0</v>
      </c>
      <c r="E32" s="30">
        <f>'[2]Saisie'!T27</f>
        <v>0</v>
      </c>
      <c r="F32" s="30">
        <f>'[2]Saisie'!U27</f>
        <v>0</v>
      </c>
      <c r="G32" s="30">
        <f>'[2]Saisie'!V27</f>
        <v>0</v>
      </c>
      <c r="H32" s="30">
        <f>'[2]Saisie'!W27</f>
        <v>0</v>
      </c>
      <c r="I32" s="30">
        <f>'[2]Saisie'!X27</f>
        <v>0</v>
      </c>
      <c r="J32" s="30">
        <f>'[2]Saisie'!Y27</f>
      </c>
      <c r="K32" s="30">
        <f>'[2]Saisie'!Z27</f>
      </c>
      <c r="L32" s="31">
        <f>'[2]Saisie'!AA27</f>
      </c>
    </row>
    <row r="33" spans="1:12" ht="16.5" thickBot="1">
      <c r="A33" s="50" t="s">
        <v>30</v>
      </c>
      <c r="B33" s="51"/>
      <c r="C33" s="32">
        <f aca="true" t="shared" si="2" ref="C33:I33">SUM(C23:C32)</f>
        <v>826</v>
      </c>
      <c r="D33" s="32">
        <f t="shared" si="2"/>
        <v>847</v>
      </c>
      <c r="E33" s="32">
        <f t="shared" si="2"/>
        <v>783</v>
      </c>
      <c r="F33" s="32">
        <f t="shared" si="2"/>
        <v>814</v>
      </c>
      <c r="G33" s="32">
        <f t="shared" si="2"/>
        <v>746</v>
      </c>
      <c r="H33" s="32">
        <f t="shared" si="2"/>
        <v>836</v>
      </c>
      <c r="I33" s="32">
        <f t="shared" si="2"/>
        <v>878</v>
      </c>
      <c r="J33" s="32">
        <f>SUM(J23:J32)</f>
        <v>5730</v>
      </c>
      <c r="K33" s="33">
        <f>SUM(K23:K32)</f>
        <v>35</v>
      </c>
      <c r="L33" s="34">
        <f>IF(J33=0,"",SUM(J33/K33))</f>
        <v>163.71428571428572</v>
      </c>
    </row>
    <row r="34" spans="1:12" ht="16.5" thickBot="1">
      <c r="A34" s="50" t="s">
        <v>31</v>
      </c>
      <c r="B34" s="51"/>
      <c r="C34" s="35">
        <f>VLOOKUP(C21,'[2]Administratif'!$CT$5:$DO$17,9,FALSE)</f>
        <v>875</v>
      </c>
      <c r="D34" s="35">
        <f>VLOOKUP(D21,'[2]Administratif'!$CT$5:$DO$17,10,FALSE)</f>
        <v>889</v>
      </c>
      <c r="E34" s="35">
        <f>VLOOKUP(E21,'[2]Administratif'!$CT$5:$DO$17,11,FALSE)</f>
        <v>868</v>
      </c>
      <c r="F34" s="35">
        <f>VLOOKUP(F21,'[2]Administratif'!$CT$5:$DO$17,12,FALSE)</f>
        <v>798</v>
      </c>
      <c r="G34" s="35">
        <f>VLOOKUP(G21,'[2]Administratif'!$CT$5:$DO$13,13,FALSE)</f>
        <v>743</v>
      </c>
      <c r="H34" s="35">
        <f>VLOOKUP(H21,'[2]Administratif'!$CT$5:$DO$17,14,FALSE)</f>
        <v>915</v>
      </c>
      <c r="I34" s="35">
        <f>VLOOKUP(I21,'[2]Administratif'!$CT$5:$DO$17,15,FALSE)</f>
        <v>948</v>
      </c>
      <c r="J34" s="32">
        <f>SUM(C34:I34)</f>
        <v>6036</v>
      </c>
      <c r="K34" s="32">
        <f>SUM(VLOOKUP($C21,'[2]Administratif'!$CT$87:$ED$96,11,FALSE),VLOOKUP($D21,'[2]Administratif'!$CT$87:$ED$96,12,FALSE),VLOOKUP($E21,'[2]Administratif'!$CT$87:$ED$96,13,FALSE),VLOOKUP($F21,'[2]Administratif'!$CT$87:$ED$96,14,FALSE),VLOOKUP($G21,'[2]Administratif'!$CT$87:$ED$96,15,FALSE),VLOOKUP($H21,'[2]Administratif'!$CT$87:$ED$96,16,FALSE),VLOOKUP($I21,'[2]Administratif'!$CT$87:$ED$96,17,FALSE))</f>
        <v>35</v>
      </c>
      <c r="L34" s="36">
        <f>IF(J34=0,"",SUM(J34/K34))</f>
        <v>172.45714285714286</v>
      </c>
    </row>
    <row r="35" spans="1:12" ht="16.5" thickBot="1">
      <c r="A35" s="50" t="s">
        <v>32</v>
      </c>
      <c r="B35" s="51"/>
      <c r="C35" s="37">
        <f aca="true" t="shared" si="3" ref="C35:I35">IF(C33=0,"",IF(AND(C33=0,C34=0),"",IF(C33&gt;C34,3,(IF(C33&lt;C34,1,(IF(C33=C34,2)))))))</f>
        <v>1</v>
      </c>
      <c r="D35" s="37">
        <f t="shared" si="3"/>
        <v>1</v>
      </c>
      <c r="E35" s="37">
        <f t="shared" si="3"/>
        <v>1</v>
      </c>
      <c r="F35" s="37">
        <f t="shared" si="3"/>
        <v>3</v>
      </c>
      <c r="G35" s="37">
        <f t="shared" si="3"/>
        <v>3</v>
      </c>
      <c r="H35" s="37">
        <f t="shared" si="3"/>
        <v>1</v>
      </c>
      <c r="I35" s="37">
        <f t="shared" si="3"/>
        <v>1</v>
      </c>
      <c r="J35" s="32">
        <f>SUM(C35:I35)</f>
        <v>11</v>
      </c>
      <c r="K35" s="38"/>
      <c r="L35" s="39"/>
    </row>
    <row r="36" spans="1:12" ht="15.75">
      <c r="A36" s="52" t="s">
        <v>33</v>
      </c>
      <c r="B36" s="53"/>
      <c r="C36" s="40"/>
      <c r="D36" s="40"/>
      <c r="E36" s="40"/>
      <c r="F36" s="41"/>
      <c r="G36" s="41"/>
      <c r="H36" s="41"/>
      <c r="I36" s="41"/>
      <c r="J36" s="54"/>
      <c r="K36" s="55"/>
      <c r="L36" s="55"/>
    </row>
    <row r="37" spans="1:12" ht="18.75">
      <c r="A37" s="42" t="str">
        <f>A1</f>
        <v>CHAMPIONNAT DES CLUBS HOMMES 2016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4"/>
    </row>
    <row r="38" spans="1:12" ht="18.75">
      <c r="A38" s="42" t="str">
        <f>A2</f>
        <v>REGIONALE 1 - 2ème Journée - 05 Juin 2016 - Yvetôt</v>
      </c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4"/>
    </row>
    <row r="39" spans="1:12" ht="135">
      <c r="A39" s="45" t="str">
        <f>'[2]Administratif'!J7</f>
        <v>BELVEDERE DIEPPE</v>
      </c>
      <c r="B39" s="46"/>
      <c r="C39" s="23" t="str">
        <f>VLOOKUP($A39,'[2]Administratif'!$BU$20:$CO$31,13,FALSE)</f>
        <v>CBC YVETÔT 1</v>
      </c>
      <c r="D39" s="23" t="str">
        <f>VLOOKUP($A39,'[2]Administratif'!$BU$20:$CO$31,14,FALSE)</f>
        <v>DRAKKAR BOWL</v>
      </c>
      <c r="E39" s="23" t="str">
        <f>VLOOKUP($A39,'[2]Administratif'!$BU$20:$CO$31,15,FALSE)</f>
        <v>BCA EVREUX</v>
      </c>
      <c r="F39" s="23" t="str">
        <f>VLOOKUP($A39,'[2]Administratif'!$BU$20:$CO$31,16,FALSE)</f>
        <v>LES TITANS ROUEN</v>
      </c>
      <c r="G39" s="23" t="str">
        <f>VLOOKUP($A39,'[2]Administratif'!$BU$20:$CO$31,17,FALSE)</f>
        <v>T.O. LE HAVRE 1</v>
      </c>
      <c r="H39" s="23" t="str">
        <f>VLOOKUP($A39,'[2]Administratif'!$BU$20:$CO$31,18,FALSE)</f>
        <v>COR SANDOUVILLE</v>
      </c>
      <c r="I39" s="23" t="str">
        <f>VLOOKUP($A39,'[2]Administratif'!$BU$20:$CO$31,19,FALSE)</f>
        <v>BCRD ROUEN 1</v>
      </c>
      <c r="J39" s="24" t="s">
        <v>10</v>
      </c>
      <c r="K39" s="24" t="s">
        <v>11</v>
      </c>
      <c r="L39" s="24" t="s">
        <v>12</v>
      </c>
    </row>
    <row r="40" spans="1:12" ht="15.75">
      <c r="A40" s="25" t="s">
        <v>13</v>
      </c>
      <c r="B40" s="26" t="s">
        <v>14</v>
      </c>
      <c r="C40" s="27">
        <f>VLOOKUP($A39,'[2]Administratif'!$J$5:$AV$16,16,FALSE)</f>
        <v>6</v>
      </c>
      <c r="D40" s="27">
        <f>VLOOKUP($A39,'[2]Administratif'!$J$5:$AV$16,17,FALSE)</f>
        <v>1</v>
      </c>
      <c r="E40" s="27">
        <f>VLOOKUP($A39,'[2]Administratif'!$J$5:$AV$16,18,FALSE)</f>
        <v>8</v>
      </c>
      <c r="F40" s="27">
        <f>VLOOKUP($A39,'[2]Administratif'!$J$5:$AV$16,19,FALSE)</f>
        <v>2</v>
      </c>
      <c r="G40" s="27">
        <f>VLOOKUP($A39,'[2]Administratif'!$J$5:$AV$16,20,FALSE)</f>
        <v>4</v>
      </c>
      <c r="H40" s="27">
        <f>VLOOKUP($A39,'[2]Administratif'!$J$5:$AV$16,21,FALSE)</f>
        <v>7</v>
      </c>
      <c r="I40" s="27">
        <f>VLOOKUP($A39,'[2]Administratif'!$J$5:$AV$16,22,FALSE)</f>
        <v>3</v>
      </c>
      <c r="J40" s="47"/>
      <c r="K40" s="48"/>
      <c r="L40" s="49"/>
    </row>
    <row r="41" spans="1:12" ht="15.75">
      <c r="A41" s="28" t="str">
        <f>'[2]Saisie'!E28</f>
        <v>5 88593</v>
      </c>
      <c r="B41" s="29" t="str">
        <f>'[2]Saisie'!F28</f>
        <v>SORTAMBOC Mathieu</v>
      </c>
      <c r="C41" s="30">
        <f>'[2]Saisie'!R28</f>
        <v>175</v>
      </c>
      <c r="D41" s="30">
        <f>'[2]Saisie'!S28</f>
        <v>154</v>
      </c>
      <c r="E41" s="30">
        <f>'[2]Saisie'!T28</f>
        <v>153</v>
      </c>
      <c r="F41" s="30">
        <f>'[2]Saisie'!U28</f>
        <v>167</v>
      </c>
      <c r="G41" s="30">
        <f>'[2]Saisie'!V28</f>
        <v>173</v>
      </c>
      <c r="H41" s="30">
        <f>'[2]Saisie'!W28</f>
        <v>160</v>
      </c>
      <c r="I41" s="30">
        <f>'[2]Saisie'!X28</f>
        <v>156</v>
      </c>
      <c r="J41" s="30">
        <f>'[2]Saisie'!Y28</f>
        <v>1138</v>
      </c>
      <c r="K41" s="30">
        <f>'[2]Saisie'!Z28</f>
        <v>7</v>
      </c>
      <c r="L41" s="31">
        <f>'[2]Saisie'!AA28</f>
        <v>162.57142857142858</v>
      </c>
    </row>
    <row r="42" spans="1:12" ht="15.75">
      <c r="A42" s="28" t="str">
        <f>'[2]Saisie'!E29</f>
        <v>3 47841</v>
      </c>
      <c r="B42" s="29" t="str">
        <f>'[2]Saisie'!F29</f>
        <v>TOUTAIN Damien</v>
      </c>
      <c r="C42" s="30">
        <f>'[2]Saisie'!R29</f>
        <v>166</v>
      </c>
      <c r="D42" s="30">
        <f>'[2]Saisie'!S29</f>
        <v>177</v>
      </c>
      <c r="E42" s="30">
        <f>'[2]Saisie'!T29</f>
        <v>171</v>
      </c>
      <c r="F42" s="30">
        <f>'[2]Saisie'!U29</f>
        <v>185</v>
      </c>
      <c r="G42" s="30">
        <f>'[2]Saisie'!V29</f>
        <v>181</v>
      </c>
      <c r="H42" s="30">
        <f>'[2]Saisie'!W29</f>
        <v>187</v>
      </c>
      <c r="I42" s="30">
        <f>'[2]Saisie'!X29</f>
        <v>164</v>
      </c>
      <c r="J42" s="30">
        <f>'[2]Saisie'!Y29</f>
        <v>1231</v>
      </c>
      <c r="K42" s="30">
        <f>'[2]Saisie'!Z29</f>
        <v>7</v>
      </c>
      <c r="L42" s="31">
        <f>'[2]Saisie'!AA29</f>
        <v>175.85714285714286</v>
      </c>
    </row>
    <row r="43" spans="1:12" ht="15.75">
      <c r="A43" s="28" t="str">
        <f>'[2]Saisie'!E30</f>
        <v>98 60177</v>
      </c>
      <c r="B43" s="29" t="str">
        <f>'[2]Saisie'!F30</f>
        <v>VASSEUR Thierry</v>
      </c>
      <c r="C43" s="30">
        <f>'[2]Saisie'!R30</f>
        <v>178</v>
      </c>
      <c r="D43" s="30">
        <f>'[2]Saisie'!S30</f>
        <v>171</v>
      </c>
      <c r="E43" s="30">
        <f>'[2]Saisie'!T30</f>
        <v>200</v>
      </c>
      <c r="F43" s="30">
        <f>'[2]Saisie'!U30</f>
        <v>193</v>
      </c>
      <c r="G43" s="30">
        <f>'[2]Saisie'!V30</f>
        <v>205</v>
      </c>
      <c r="H43" s="30">
        <f>'[2]Saisie'!W30</f>
        <v>179</v>
      </c>
      <c r="I43" s="30">
        <f>'[2]Saisie'!X30</f>
        <v>185</v>
      </c>
      <c r="J43" s="30">
        <f>'[2]Saisie'!Y30</f>
        <v>1311</v>
      </c>
      <c r="K43" s="30">
        <f>'[2]Saisie'!Z30</f>
        <v>7</v>
      </c>
      <c r="L43" s="31">
        <f>'[2]Saisie'!AA30</f>
        <v>187.28571428571428</v>
      </c>
    </row>
    <row r="44" spans="1:12" ht="15.75">
      <c r="A44" s="28" t="str">
        <f>'[2]Saisie'!E31</f>
        <v>85 23407</v>
      </c>
      <c r="B44" s="29" t="str">
        <f>'[2]Saisie'!F31</f>
        <v>CORNET Jany</v>
      </c>
      <c r="C44" s="30">
        <f>'[2]Saisie'!R31</f>
        <v>146</v>
      </c>
      <c r="D44" s="30">
        <f>'[2]Saisie'!S31</f>
        <v>150</v>
      </c>
      <c r="E44" s="30">
        <f>'[2]Saisie'!T31</f>
        <v>179</v>
      </c>
      <c r="F44" s="30">
        <f>'[2]Saisie'!U31</f>
        <v>136</v>
      </c>
      <c r="G44" s="30">
        <f>'[2]Saisie'!V31</f>
        <v>152</v>
      </c>
      <c r="H44" s="30">
        <f>'[2]Saisie'!W31</f>
        <v>175</v>
      </c>
      <c r="I44" s="30">
        <f>'[2]Saisie'!X31</f>
        <v>177</v>
      </c>
      <c r="J44" s="30">
        <f>'[2]Saisie'!Y31</f>
        <v>1115</v>
      </c>
      <c r="K44" s="30">
        <f>'[2]Saisie'!Z31</f>
        <v>7</v>
      </c>
      <c r="L44" s="31">
        <f>'[2]Saisie'!AA31</f>
        <v>159.28571428571428</v>
      </c>
    </row>
    <row r="45" spans="1:12" ht="15.75">
      <c r="A45" s="28" t="str">
        <f>'[2]Saisie'!E32</f>
        <v>98 60166</v>
      </c>
      <c r="B45" s="29" t="str">
        <f>'[2]Saisie'!F32</f>
        <v>MOLLET Stéphane</v>
      </c>
      <c r="C45" s="30">
        <f>'[2]Saisie'!R32</f>
        <v>210</v>
      </c>
      <c r="D45" s="30">
        <f>'[2]Saisie'!S32</f>
        <v>132</v>
      </c>
      <c r="E45" s="30">
        <f>'[2]Saisie'!T32</f>
        <v>187</v>
      </c>
      <c r="F45" s="30">
        <f>'[2]Saisie'!U32</f>
        <v>139</v>
      </c>
      <c r="G45" s="30">
        <f>'[2]Saisie'!V32</f>
        <v>180</v>
      </c>
      <c r="H45" s="30">
        <f>'[2]Saisie'!W32</f>
        <v>138</v>
      </c>
      <c r="I45" s="30">
        <f>'[2]Saisie'!X32</f>
        <v>144</v>
      </c>
      <c r="J45" s="30">
        <f>'[2]Saisie'!Y32</f>
        <v>1130</v>
      </c>
      <c r="K45" s="30">
        <f>'[2]Saisie'!Z32</f>
        <v>7</v>
      </c>
      <c r="L45" s="31">
        <f>'[2]Saisie'!AA32</f>
        <v>161.42857142857142</v>
      </c>
    </row>
    <row r="46" spans="1:12" ht="15.75">
      <c r="A46" s="28" t="str">
        <f>'[2]Saisie'!E33</f>
        <v>99 62114</v>
      </c>
      <c r="B46" s="29" t="str">
        <f>'[2]Saisie'!F33</f>
        <v>LAPLACE Dominique</v>
      </c>
      <c r="C46" s="30">
        <f>'[2]Saisie'!R33</f>
        <v>0</v>
      </c>
      <c r="D46" s="30">
        <f>'[2]Saisie'!S33</f>
        <v>0</v>
      </c>
      <c r="E46" s="30">
        <f>'[2]Saisie'!T33</f>
        <v>0</v>
      </c>
      <c r="F46" s="30">
        <f>'[2]Saisie'!U33</f>
        <v>0</v>
      </c>
      <c r="G46" s="30">
        <f>'[2]Saisie'!V33</f>
        <v>0</v>
      </c>
      <c r="H46" s="30">
        <f>'[2]Saisie'!W33</f>
        <v>0</v>
      </c>
      <c r="I46" s="30">
        <f>'[2]Saisie'!X33</f>
        <v>0</v>
      </c>
      <c r="J46" s="30">
        <f>'[2]Saisie'!Y33</f>
        <v>0</v>
      </c>
      <c r="K46" s="30">
        <f>'[2]Saisie'!Z33</f>
        <v>0</v>
      </c>
      <c r="L46" s="31">
        <f>'[2]Saisie'!AA33</f>
      </c>
    </row>
    <row r="47" spans="1:12" ht="15.75">
      <c r="A47" s="28">
        <f>'[2]Saisie'!E34</f>
        <v>0</v>
      </c>
      <c r="B47" s="29">
        <f>'[2]Saisie'!F34</f>
      </c>
      <c r="C47" s="30">
        <f>'[2]Saisie'!R34</f>
        <v>0</v>
      </c>
      <c r="D47" s="30">
        <f>'[2]Saisie'!S34</f>
        <v>0</v>
      </c>
      <c r="E47" s="30">
        <f>'[2]Saisie'!T34</f>
        <v>0</v>
      </c>
      <c r="F47" s="30">
        <f>'[2]Saisie'!U34</f>
        <v>0</v>
      </c>
      <c r="G47" s="30">
        <f>'[2]Saisie'!V34</f>
        <v>0</v>
      </c>
      <c r="H47" s="30">
        <f>'[2]Saisie'!W34</f>
        <v>0</v>
      </c>
      <c r="I47" s="30">
        <f>'[2]Saisie'!X34</f>
        <v>0</v>
      </c>
      <c r="J47" s="30">
        <f>'[2]Saisie'!Y34</f>
      </c>
      <c r="K47" s="30">
        <f>'[2]Saisie'!Z34</f>
      </c>
      <c r="L47" s="31">
        <f>'[2]Saisie'!AA34</f>
      </c>
    </row>
    <row r="48" spans="1:12" ht="15.75">
      <c r="A48" s="28">
        <f>'[2]Saisie'!E35</f>
        <v>0</v>
      </c>
      <c r="B48" s="29">
        <f>'[2]Saisie'!F35</f>
      </c>
      <c r="C48" s="30">
        <f>'[2]Saisie'!R35</f>
        <v>0</v>
      </c>
      <c r="D48" s="30">
        <f>'[2]Saisie'!S35</f>
        <v>0</v>
      </c>
      <c r="E48" s="30">
        <f>'[2]Saisie'!T35</f>
        <v>0</v>
      </c>
      <c r="F48" s="30">
        <f>'[2]Saisie'!U35</f>
        <v>0</v>
      </c>
      <c r="G48" s="30">
        <f>'[2]Saisie'!V35</f>
        <v>0</v>
      </c>
      <c r="H48" s="30">
        <f>'[2]Saisie'!W35</f>
        <v>0</v>
      </c>
      <c r="I48" s="30">
        <f>'[2]Saisie'!X35</f>
        <v>0</v>
      </c>
      <c r="J48" s="30">
        <f>'[2]Saisie'!Y35</f>
      </c>
      <c r="K48" s="30">
        <f>'[2]Saisie'!Z35</f>
      </c>
      <c r="L48" s="31">
        <f>'[2]Saisie'!AA35</f>
      </c>
    </row>
    <row r="49" spans="1:12" ht="15.75">
      <c r="A49" s="28">
        <f>'[2]Saisie'!E36</f>
        <v>0</v>
      </c>
      <c r="B49" s="29">
        <f>'[2]Saisie'!F36</f>
      </c>
      <c r="C49" s="30">
        <f>'[2]Saisie'!R36</f>
        <v>0</v>
      </c>
      <c r="D49" s="30">
        <f>'[2]Saisie'!S36</f>
        <v>0</v>
      </c>
      <c r="E49" s="30">
        <f>'[2]Saisie'!T36</f>
        <v>0</v>
      </c>
      <c r="F49" s="30">
        <f>'[2]Saisie'!U36</f>
        <v>0</v>
      </c>
      <c r="G49" s="30">
        <f>'[2]Saisie'!V36</f>
        <v>0</v>
      </c>
      <c r="H49" s="30">
        <f>'[2]Saisie'!W36</f>
        <v>0</v>
      </c>
      <c r="I49" s="30">
        <f>'[2]Saisie'!X36</f>
        <v>0</v>
      </c>
      <c r="J49" s="30">
        <f>'[2]Saisie'!Y36</f>
      </c>
      <c r="K49" s="30">
        <f>'[2]Saisie'!Z36</f>
      </c>
      <c r="L49" s="31">
        <f>'[2]Saisie'!AA36</f>
      </c>
    </row>
    <row r="50" spans="1:12" ht="16.5" thickBot="1">
      <c r="A50" s="28">
        <f>'[2]Saisie'!E37</f>
        <v>0</v>
      </c>
      <c r="B50" s="29">
        <f>'[2]Saisie'!F37</f>
      </c>
      <c r="C50" s="30">
        <f>'[2]Saisie'!R37</f>
        <v>0</v>
      </c>
      <c r="D50" s="30">
        <f>'[2]Saisie'!S37</f>
        <v>0</v>
      </c>
      <c r="E50" s="30">
        <f>'[2]Saisie'!T37</f>
        <v>0</v>
      </c>
      <c r="F50" s="30">
        <f>'[2]Saisie'!U37</f>
        <v>0</v>
      </c>
      <c r="G50" s="30">
        <f>'[2]Saisie'!V37</f>
        <v>0</v>
      </c>
      <c r="H50" s="30">
        <f>'[2]Saisie'!W37</f>
        <v>0</v>
      </c>
      <c r="I50" s="30">
        <f>'[2]Saisie'!X37</f>
        <v>0</v>
      </c>
      <c r="J50" s="30">
        <f>'[2]Saisie'!Y37</f>
      </c>
      <c r="K50" s="30">
        <f>'[2]Saisie'!Z37</f>
      </c>
      <c r="L50" s="31">
        <f>'[2]Saisie'!AA37</f>
      </c>
    </row>
    <row r="51" spans="1:12" ht="16.5" thickBot="1">
      <c r="A51" s="50" t="s">
        <v>30</v>
      </c>
      <c r="B51" s="51"/>
      <c r="C51" s="32">
        <f aca="true" t="shared" si="4" ref="C51:I51">SUM(C41:C50)</f>
        <v>875</v>
      </c>
      <c r="D51" s="32">
        <f t="shared" si="4"/>
        <v>784</v>
      </c>
      <c r="E51" s="32">
        <f t="shared" si="4"/>
        <v>890</v>
      </c>
      <c r="F51" s="32">
        <f t="shared" si="4"/>
        <v>820</v>
      </c>
      <c r="G51" s="32">
        <f t="shared" si="4"/>
        <v>891</v>
      </c>
      <c r="H51" s="32">
        <f t="shared" si="4"/>
        <v>839</v>
      </c>
      <c r="I51" s="32">
        <f t="shared" si="4"/>
        <v>826</v>
      </c>
      <c r="J51" s="32">
        <f>SUM(J41:J50)</f>
        <v>5925</v>
      </c>
      <c r="K51" s="33">
        <f>SUM(K41:K50)</f>
        <v>35</v>
      </c>
      <c r="L51" s="34">
        <f>IF(J51=0,"",SUM(J51/K51))</f>
        <v>169.28571428571428</v>
      </c>
    </row>
    <row r="52" spans="1:12" ht="16.5" thickBot="1">
      <c r="A52" s="50" t="s">
        <v>31</v>
      </c>
      <c r="B52" s="51"/>
      <c r="C52" s="35">
        <f>VLOOKUP(C39,'[2]Administratif'!$CT$5:$DO$17,9,FALSE)</f>
        <v>826</v>
      </c>
      <c r="D52" s="35">
        <f>VLOOKUP(D39,'[2]Administratif'!$CT$5:$DO$17,10,FALSE)</f>
        <v>891</v>
      </c>
      <c r="E52" s="35">
        <f>VLOOKUP(E39,'[2]Administratif'!$CT$5:$DO$17,11,FALSE)</f>
        <v>853</v>
      </c>
      <c r="F52" s="35">
        <f>VLOOKUP(F39,'[2]Administratif'!$CT$5:$DO$17,12,FALSE)</f>
        <v>907</v>
      </c>
      <c r="G52" s="35">
        <f>VLOOKUP(G39,'[2]Administratif'!$CT$5:$DO$13,13,FALSE)</f>
        <v>914</v>
      </c>
      <c r="H52" s="35">
        <f>VLOOKUP(H39,'[2]Administratif'!$CT$5:$DO$17,14,FALSE)</f>
        <v>818</v>
      </c>
      <c r="I52" s="35">
        <f>VLOOKUP(I39,'[2]Administratif'!$CT$5:$DO$17,15,FALSE)</f>
        <v>727</v>
      </c>
      <c r="J52" s="32">
        <f>SUM(C52:I52)</f>
        <v>5936</v>
      </c>
      <c r="K52" s="32">
        <f>SUM(VLOOKUP($C39,'[2]Administratif'!$CT$87:$ED$96,11,FALSE),VLOOKUP($D39,'[2]Administratif'!$CT$87:$ED$96,12,FALSE),VLOOKUP($E39,'[2]Administratif'!$CT$87:$ED$96,13,FALSE),VLOOKUP($F39,'[2]Administratif'!$CT$87:$ED$96,14,FALSE),VLOOKUP($G39,'[2]Administratif'!$CT$87:$ED$96,15,FALSE),VLOOKUP($H39,'[2]Administratif'!$CT$87:$ED$96,16,FALSE),VLOOKUP($I39,'[2]Administratif'!$CT$87:$ED$96,17,FALSE))</f>
        <v>35</v>
      </c>
      <c r="L52" s="36">
        <f>IF(J52=0,"",SUM(J52/K52))</f>
        <v>169.6</v>
      </c>
    </row>
    <row r="53" spans="1:12" ht="16.5" thickBot="1">
      <c r="A53" s="50" t="s">
        <v>32</v>
      </c>
      <c r="B53" s="51"/>
      <c r="C53" s="37">
        <f aca="true" t="shared" si="5" ref="C53:I53">IF(C51=0,"",IF(AND(C51=0,C52=0),"",IF(C51&gt;C52,3,(IF(C51&lt;C52,1,(IF(C51=C52,2)))))))</f>
        <v>3</v>
      </c>
      <c r="D53" s="37">
        <f t="shared" si="5"/>
        <v>1</v>
      </c>
      <c r="E53" s="37">
        <f t="shared" si="5"/>
        <v>3</v>
      </c>
      <c r="F53" s="37">
        <f t="shared" si="5"/>
        <v>1</v>
      </c>
      <c r="G53" s="37">
        <f t="shared" si="5"/>
        <v>1</v>
      </c>
      <c r="H53" s="37">
        <f t="shared" si="5"/>
        <v>3</v>
      </c>
      <c r="I53" s="37">
        <f t="shared" si="5"/>
        <v>3</v>
      </c>
      <c r="J53" s="32">
        <f>SUM(C53:I53)</f>
        <v>15</v>
      </c>
      <c r="K53" s="38"/>
      <c r="L53" s="39"/>
    </row>
    <row r="54" spans="1:12" ht="15.75">
      <c r="A54" s="52" t="s">
        <v>33</v>
      </c>
      <c r="B54" s="53"/>
      <c r="C54" s="40"/>
      <c r="D54" s="40"/>
      <c r="E54" s="40"/>
      <c r="F54" s="41"/>
      <c r="G54" s="41"/>
      <c r="H54" s="41"/>
      <c r="I54" s="41"/>
      <c r="J54" s="54"/>
      <c r="K54" s="55"/>
      <c r="L54" s="55"/>
    </row>
    <row r="55" spans="1:12" ht="18.75">
      <c r="A55" s="42" t="str">
        <f>A1</f>
        <v>CHAMPIONNAT DES CLUBS HOMMES 2016</v>
      </c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4"/>
    </row>
    <row r="56" spans="1:12" ht="18.75">
      <c r="A56" s="42" t="str">
        <f>A2</f>
        <v>REGIONALE 1 - 2ème Journée - 05 Juin 2016 - Yvetôt</v>
      </c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4"/>
    </row>
    <row r="57" spans="1:12" ht="141.75">
      <c r="A57" s="45" t="str">
        <f>'[2]Administratif'!J8</f>
        <v>COR SANDOUVILLE</v>
      </c>
      <c r="B57" s="46"/>
      <c r="C57" s="23" t="str">
        <f>VLOOKUP($A57,'[2]Administratif'!$BU$20:$CO$31,13,FALSE)</f>
        <v>DRAKKAR BOWL</v>
      </c>
      <c r="D57" s="23" t="str">
        <f>VLOOKUP($A57,'[2]Administratif'!$BU$20:$CO$31,14,FALSE)</f>
        <v>CBC YVETÔT 1</v>
      </c>
      <c r="E57" s="23" t="str">
        <f>VLOOKUP($A57,'[2]Administratif'!$BU$20:$CO$31,15,FALSE)</f>
        <v>LES TITANS ROUEN</v>
      </c>
      <c r="F57" s="23" t="str">
        <f>VLOOKUP($A57,'[2]Administratif'!$BU$20:$CO$31,16,FALSE)</f>
        <v>BCA EVREUX</v>
      </c>
      <c r="G57" s="23" t="str">
        <f>VLOOKUP($A57,'[2]Administratif'!$BU$20:$CO$31,17,FALSE)</f>
        <v>BCRD ROUEN 1</v>
      </c>
      <c r="H57" s="23" t="str">
        <f>VLOOKUP($A57,'[2]Administratif'!$BU$20:$CO$31,18,FALSE)</f>
        <v>BELVEDERE DIEPPE</v>
      </c>
      <c r="I57" s="23" t="str">
        <f>VLOOKUP($A57,'[2]Administratif'!$BU$20:$CO$31,19,FALSE)</f>
        <v>T.O. LE HAVRE 1</v>
      </c>
      <c r="J57" s="24" t="s">
        <v>10</v>
      </c>
      <c r="K57" s="24" t="s">
        <v>11</v>
      </c>
      <c r="L57" s="24" t="s">
        <v>12</v>
      </c>
    </row>
    <row r="58" spans="1:12" ht="15.75">
      <c r="A58" s="25" t="s">
        <v>13</v>
      </c>
      <c r="B58" s="26" t="s">
        <v>14</v>
      </c>
      <c r="C58" s="27">
        <f>VLOOKUP($A57,'[2]Administratif'!$J$5:$AV$16,16,FALSE)</f>
        <v>7</v>
      </c>
      <c r="D58" s="27">
        <f>VLOOKUP($A57,'[2]Administratif'!$J$5:$AV$16,17,FALSE)</f>
        <v>4</v>
      </c>
      <c r="E58" s="27">
        <f>VLOOKUP($A57,'[2]Administratif'!$J$5:$AV$16,18,FALSE)</f>
        <v>5</v>
      </c>
      <c r="F58" s="27">
        <f>VLOOKUP($A57,'[2]Administratif'!$J$5:$AV$16,19,FALSE)</f>
        <v>3</v>
      </c>
      <c r="G58" s="27">
        <f>VLOOKUP($A57,'[2]Administratif'!$J$5:$AV$16,20,FALSE)</f>
        <v>1</v>
      </c>
      <c r="H58" s="27">
        <f>VLOOKUP($A57,'[2]Administratif'!$J$5:$AV$16,21,FALSE)</f>
        <v>8</v>
      </c>
      <c r="I58" s="27">
        <f>VLOOKUP($A57,'[2]Administratif'!$J$5:$AV$16,22,FALSE)</f>
        <v>2</v>
      </c>
      <c r="J58" s="47"/>
      <c r="K58" s="48"/>
      <c r="L58" s="49"/>
    </row>
    <row r="59" spans="1:12" ht="15.75">
      <c r="A59" s="28" t="str">
        <f>'[2]Saisie'!E38</f>
        <v>93 71001</v>
      </c>
      <c r="B59" s="29" t="str">
        <f>'[2]Saisie'!F38</f>
        <v>LECOMTE Eric</v>
      </c>
      <c r="C59" s="30">
        <f>'[2]Saisie'!R38</f>
        <v>200</v>
      </c>
      <c r="D59" s="30">
        <f>'[2]Saisie'!S38</f>
        <v>160</v>
      </c>
      <c r="E59" s="30">
        <f>'[2]Saisie'!T38</f>
        <v>121</v>
      </c>
      <c r="F59" s="30">
        <f>'[2]Saisie'!U38</f>
        <v>147</v>
      </c>
      <c r="G59" s="30">
        <f>'[2]Saisie'!V38</f>
        <v>197</v>
      </c>
      <c r="H59" s="30">
        <f>'[2]Saisie'!W38</f>
        <v>164</v>
      </c>
      <c r="I59" s="30">
        <f>'[2]Saisie'!X38</f>
        <v>210</v>
      </c>
      <c r="J59" s="30">
        <f>'[2]Saisie'!Y38</f>
        <v>1199</v>
      </c>
      <c r="K59" s="30">
        <f>'[2]Saisie'!Z38</f>
        <v>7</v>
      </c>
      <c r="L59" s="31">
        <f>'[2]Saisie'!AA38</f>
        <v>171.28571428571428</v>
      </c>
    </row>
    <row r="60" spans="1:12" ht="15.75">
      <c r="A60" s="28" t="str">
        <f>'[2]Saisie'!E39</f>
        <v>99 62758</v>
      </c>
      <c r="B60" s="29" t="str">
        <f>'[2]Saisie'!F39</f>
        <v>BRETTEVILLE Antoine</v>
      </c>
      <c r="C60" s="30">
        <f>'[2]Saisie'!R39</f>
        <v>167</v>
      </c>
      <c r="D60" s="30">
        <f>'[2]Saisie'!S39</f>
        <v>185</v>
      </c>
      <c r="E60" s="30">
        <f>'[2]Saisie'!T39</f>
        <v>201</v>
      </c>
      <c r="F60" s="30">
        <f>'[2]Saisie'!U39</f>
        <v>148</v>
      </c>
      <c r="G60" s="30">
        <f>'[2]Saisie'!V39</f>
        <v>191</v>
      </c>
      <c r="H60" s="30">
        <f>'[2]Saisie'!W39</f>
        <v>174</v>
      </c>
      <c r="I60" s="30">
        <f>'[2]Saisie'!X39</f>
        <v>178</v>
      </c>
      <c r="J60" s="30">
        <f>'[2]Saisie'!Y39</f>
        <v>1244</v>
      </c>
      <c r="K60" s="30">
        <f>'[2]Saisie'!Z39</f>
        <v>7</v>
      </c>
      <c r="L60" s="31">
        <f>'[2]Saisie'!AA39</f>
        <v>177.71428571428572</v>
      </c>
    </row>
    <row r="61" spans="1:12" ht="15.75">
      <c r="A61" s="28" t="str">
        <f>'[2]Saisie'!E40</f>
        <v>0 60587</v>
      </c>
      <c r="B61" s="29" t="str">
        <f>'[2]Saisie'!F40</f>
        <v>HARDOUIN Michel</v>
      </c>
      <c r="C61" s="30">
        <f>'[2]Saisie'!R40</f>
        <v>187</v>
      </c>
      <c r="D61" s="30">
        <f>'[2]Saisie'!S40</f>
        <v>169</v>
      </c>
      <c r="E61" s="30">
        <f>'[2]Saisie'!T40</f>
        <v>188</v>
      </c>
      <c r="F61" s="30">
        <f>'[2]Saisie'!U40</f>
        <v>203</v>
      </c>
      <c r="G61" s="30">
        <f>'[2]Saisie'!V40</f>
        <v>156</v>
      </c>
      <c r="H61" s="30">
        <f>'[2]Saisie'!W40</f>
        <v>158</v>
      </c>
      <c r="I61" s="30">
        <f>'[2]Saisie'!X40</f>
        <v>192</v>
      </c>
      <c r="J61" s="30">
        <f>'[2]Saisie'!Y40</f>
        <v>1253</v>
      </c>
      <c r="K61" s="30">
        <f>'[2]Saisie'!Z40</f>
        <v>7</v>
      </c>
      <c r="L61" s="31">
        <f>'[2]Saisie'!AA40</f>
        <v>179</v>
      </c>
    </row>
    <row r="62" spans="1:12" ht="15.75">
      <c r="A62" s="28" t="str">
        <f>'[2]Saisie'!E41</f>
        <v>12 104191</v>
      </c>
      <c r="B62" s="29" t="str">
        <f>'[2]Saisie'!F41</f>
        <v>VIRLOUVET Olivier</v>
      </c>
      <c r="C62" s="30">
        <f>'[2]Saisie'!R41</f>
        <v>144</v>
      </c>
      <c r="D62" s="30">
        <f>'[2]Saisie'!S41</f>
        <v>185</v>
      </c>
      <c r="E62" s="30">
        <f>'[2]Saisie'!T41</f>
        <v>161</v>
      </c>
      <c r="F62" s="30">
        <f>'[2]Saisie'!U41</f>
        <v>0</v>
      </c>
      <c r="G62" s="30">
        <f>'[2]Saisie'!V41</f>
        <v>0</v>
      </c>
      <c r="H62" s="30">
        <f>'[2]Saisie'!W41</f>
        <v>0</v>
      </c>
      <c r="I62" s="30">
        <f>'[2]Saisie'!X41</f>
        <v>185</v>
      </c>
      <c r="J62" s="30">
        <f>'[2]Saisie'!Y41</f>
        <v>675</v>
      </c>
      <c r="K62" s="30">
        <f>'[2]Saisie'!Z41</f>
        <v>4</v>
      </c>
      <c r="L62" s="31">
        <f>'[2]Saisie'!AA41</f>
        <v>168.75</v>
      </c>
    </row>
    <row r="63" spans="1:12" ht="15.75">
      <c r="A63" s="28" t="str">
        <f>'[2]Saisie'!E42</f>
        <v>85 1964</v>
      </c>
      <c r="B63" s="29" t="str">
        <f>'[2]Saisie'!F42</f>
        <v>DIEPPOIS Patrick</v>
      </c>
      <c r="C63" s="30">
        <f>'[2]Saisie'!R42</f>
        <v>135</v>
      </c>
      <c r="D63" s="30">
        <f>'[2]Saisie'!S42</f>
        <v>190</v>
      </c>
      <c r="E63" s="30">
        <f>'[2]Saisie'!T42</f>
        <v>210</v>
      </c>
      <c r="F63" s="30">
        <f>'[2]Saisie'!U42</f>
        <v>148</v>
      </c>
      <c r="G63" s="30">
        <f>'[2]Saisie'!V42</f>
        <v>164</v>
      </c>
      <c r="H63" s="30">
        <f>'[2]Saisie'!W42</f>
        <v>158</v>
      </c>
      <c r="I63" s="30">
        <f>'[2]Saisie'!X42</f>
        <v>182</v>
      </c>
      <c r="J63" s="30">
        <f>'[2]Saisie'!Y42</f>
        <v>1187</v>
      </c>
      <c r="K63" s="30">
        <f>'[2]Saisie'!Z42</f>
        <v>7</v>
      </c>
      <c r="L63" s="31">
        <f>'[2]Saisie'!AA42</f>
        <v>169.57142857142858</v>
      </c>
    </row>
    <row r="64" spans="1:12" ht="15.75">
      <c r="A64" s="28" t="str">
        <f>'[2]Saisie'!E43</f>
        <v>10 100303</v>
      </c>
      <c r="B64" s="29" t="str">
        <f>'[2]Saisie'!F43</f>
        <v>LEPRETTRE Philippe</v>
      </c>
      <c r="C64" s="30">
        <f>'[2]Saisie'!R43</f>
        <v>0</v>
      </c>
      <c r="D64" s="30">
        <f>'[2]Saisie'!S43</f>
        <v>0</v>
      </c>
      <c r="E64" s="30">
        <f>'[2]Saisie'!T43</f>
        <v>0</v>
      </c>
      <c r="F64" s="30">
        <f>'[2]Saisie'!U43</f>
        <v>0</v>
      </c>
      <c r="G64" s="30">
        <f>'[2]Saisie'!V43</f>
        <v>0</v>
      </c>
      <c r="H64" s="30">
        <f>'[2]Saisie'!W43</f>
        <v>0</v>
      </c>
      <c r="I64" s="30">
        <f>'[2]Saisie'!X43</f>
        <v>0</v>
      </c>
      <c r="J64" s="30">
        <f>'[2]Saisie'!Y43</f>
        <v>0</v>
      </c>
      <c r="K64" s="30">
        <f>'[2]Saisie'!Z43</f>
        <v>0</v>
      </c>
      <c r="L64" s="31">
        <f>'[2]Saisie'!AA43</f>
      </c>
    </row>
    <row r="65" spans="1:12" ht="15.75">
      <c r="A65" s="28" t="str">
        <f>'[2]Saisie'!E44</f>
        <v>87 51752</v>
      </c>
      <c r="B65" s="29" t="str">
        <f>'[2]Saisie'!F44</f>
        <v>CORUBLE Denis</v>
      </c>
      <c r="C65" s="30">
        <f>'[2]Saisie'!R44</f>
        <v>0</v>
      </c>
      <c r="D65" s="30">
        <f>'[2]Saisie'!S44</f>
        <v>0</v>
      </c>
      <c r="E65" s="30">
        <f>'[2]Saisie'!T44</f>
        <v>0</v>
      </c>
      <c r="F65" s="30">
        <f>'[2]Saisie'!U44</f>
        <v>169</v>
      </c>
      <c r="G65" s="30">
        <f>'[2]Saisie'!V44</f>
        <v>166</v>
      </c>
      <c r="H65" s="30">
        <f>'[2]Saisie'!W44</f>
        <v>164</v>
      </c>
      <c r="I65" s="30">
        <f>'[2]Saisie'!X44</f>
        <v>0</v>
      </c>
      <c r="J65" s="30">
        <f>'[2]Saisie'!Y44</f>
        <v>499</v>
      </c>
      <c r="K65" s="30">
        <f>'[2]Saisie'!Z44</f>
        <v>3</v>
      </c>
      <c r="L65" s="31">
        <f>'[2]Saisie'!AA44</f>
        <v>166.33333333333334</v>
      </c>
    </row>
    <row r="66" spans="1:12" ht="15.75">
      <c r="A66" s="28">
        <f>'[2]Saisie'!E45</f>
        <v>0</v>
      </c>
      <c r="B66" s="29">
        <f>'[2]Saisie'!F45</f>
      </c>
      <c r="C66" s="30">
        <f>'[2]Saisie'!R45</f>
        <v>0</v>
      </c>
      <c r="D66" s="30">
        <f>'[2]Saisie'!S45</f>
        <v>0</v>
      </c>
      <c r="E66" s="30">
        <f>'[2]Saisie'!T45</f>
        <v>0</v>
      </c>
      <c r="F66" s="30">
        <f>'[2]Saisie'!U45</f>
        <v>0</v>
      </c>
      <c r="G66" s="30">
        <f>'[2]Saisie'!V45</f>
        <v>0</v>
      </c>
      <c r="H66" s="30">
        <f>'[2]Saisie'!W45</f>
        <v>0</v>
      </c>
      <c r="I66" s="30">
        <f>'[2]Saisie'!X45</f>
        <v>0</v>
      </c>
      <c r="J66" s="30">
        <f>'[2]Saisie'!Y45</f>
      </c>
      <c r="K66" s="30">
        <f>'[2]Saisie'!Z45</f>
      </c>
      <c r="L66" s="31">
        <f>'[2]Saisie'!AA45</f>
      </c>
    </row>
    <row r="67" spans="1:12" ht="15.75">
      <c r="A67" s="28">
        <f>'[2]Saisie'!E46</f>
        <v>0</v>
      </c>
      <c r="B67" s="29">
        <f>'[2]Saisie'!F46</f>
      </c>
      <c r="C67" s="30">
        <f>'[2]Saisie'!R46</f>
        <v>0</v>
      </c>
      <c r="D67" s="30">
        <f>'[2]Saisie'!S46</f>
        <v>0</v>
      </c>
      <c r="E67" s="30">
        <f>'[2]Saisie'!T46</f>
        <v>0</v>
      </c>
      <c r="F67" s="30">
        <f>'[2]Saisie'!U46</f>
        <v>0</v>
      </c>
      <c r="G67" s="30">
        <f>'[2]Saisie'!V46</f>
        <v>0</v>
      </c>
      <c r="H67" s="30">
        <f>'[2]Saisie'!W46</f>
        <v>0</v>
      </c>
      <c r="I67" s="30">
        <f>'[2]Saisie'!X46</f>
        <v>0</v>
      </c>
      <c r="J67" s="30">
        <f>'[2]Saisie'!Y46</f>
      </c>
      <c r="K67" s="30">
        <f>'[2]Saisie'!Z46</f>
      </c>
      <c r="L67" s="31">
        <f>'[2]Saisie'!AA46</f>
      </c>
    </row>
    <row r="68" spans="1:12" ht="16.5" thickBot="1">
      <c r="A68" s="28">
        <f>'[2]Saisie'!E47</f>
        <v>0</v>
      </c>
      <c r="B68" s="29">
        <f>'[2]Saisie'!F47</f>
      </c>
      <c r="C68" s="30">
        <f>'[2]Saisie'!R47</f>
        <v>0</v>
      </c>
      <c r="D68" s="30">
        <f>'[2]Saisie'!S47</f>
        <v>0</v>
      </c>
      <c r="E68" s="30">
        <f>'[2]Saisie'!T47</f>
        <v>0</v>
      </c>
      <c r="F68" s="30">
        <f>'[2]Saisie'!U47</f>
        <v>0</v>
      </c>
      <c r="G68" s="30">
        <f>'[2]Saisie'!V47</f>
        <v>0</v>
      </c>
      <c r="H68" s="30">
        <f>'[2]Saisie'!W47</f>
        <v>0</v>
      </c>
      <c r="I68" s="30">
        <f>'[2]Saisie'!X47</f>
        <v>0</v>
      </c>
      <c r="J68" s="30">
        <f>'[2]Saisie'!Y47</f>
      </c>
      <c r="K68" s="30">
        <f>'[2]Saisie'!Z47</f>
      </c>
      <c r="L68" s="31">
        <f>'[2]Saisie'!AA47</f>
      </c>
    </row>
    <row r="69" spans="1:12" ht="16.5" thickBot="1">
      <c r="A69" s="50" t="s">
        <v>30</v>
      </c>
      <c r="B69" s="51"/>
      <c r="C69" s="32">
        <f aca="true" t="shared" si="6" ref="C69:I69">SUM(C59:C68)</f>
        <v>833</v>
      </c>
      <c r="D69" s="32">
        <f t="shared" si="6"/>
        <v>889</v>
      </c>
      <c r="E69" s="32">
        <f t="shared" si="6"/>
        <v>881</v>
      </c>
      <c r="F69" s="32">
        <f t="shared" si="6"/>
        <v>815</v>
      </c>
      <c r="G69" s="32">
        <f t="shared" si="6"/>
        <v>874</v>
      </c>
      <c r="H69" s="32">
        <f t="shared" si="6"/>
        <v>818</v>
      </c>
      <c r="I69" s="32">
        <f t="shared" si="6"/>
        <v>947</v>
      </c>
      <c r="J69" s="32">
        <f>SUM(J59:J68)</f>
        <v>6057</v>
      </c>
      <c r="K69" s="33">
        <f>SUM(K59:K68)</f>
        <v>35</v>
      </c>
      <c r="L69" s="34">
        <f>IF(J69=0,"",SUM(J69/K69))</f>
        <v>173.05714285714285</v>
      </c>
    </row>
    <row r="70" spans="1:12" ht="16.5" thickBot="1">
      <c r="A70" s="50" t="s">
        <v>31</v>
      </c>
      <c r="B70" s="51"/>
      <c r="C70" s="35">
        <f>VLOOKUP(C57,'[2]Administratif'!$CT$5:$DO$17,9,FALSE)</f>
        <v>807</v>
      </c>
      <c r="D70" s="35">
        <f>VLOOKUP(D57,'[2]Administratif'!$CT$5:$DO$17,10,FALSE)</f>
        <v>847</v>
      </c>
      <c r="E70" s="35">
        <f>VLOOKUP(E57,'[2]Administratif'!$CT$5:$DO$17,11,FALSE)</f>
        <v>883</v>
      </c>
      <c r="F70" s="35">
        <f>VLOOKUP(F57,'[2]Administratif'!$CT$5:$DO$17,12,FALSE)</f>
        <v>761</v>
      </c>
      <c r="G70" s="35">
        <f>VLOOKUP(G57,'[2]Administratif'!$CT$5:$DO$13,13,FALSE)</f>
        <v>771</v>
      </c>
      <c r="H70" s="35">
        <f>VLOOKUP(H57,'[2]Administratif'!$CT$5:$DO$17,14,FALSE)</f>
        <v>839</v>
      </c>
      <c r="I70" s="35">
        <f>VLOOKUP(I57,'[2]Administratif'!$CT$5:$DO$17,15,FALSE)</f>
        <v>788</v>
      </c>
      <c r="J70" s="32">
        <f>SUM(C70:I70)</f>
        <v>5696</v>
      </c>
      <c r="K70" s="32">
        <f>SUM(VLOOKUP($C57,'[2]Administratif'!$CT$87:$ED$96,11,FALSE),VLOOKUP($D57,'[2]Administratif'!$CT$87:$ED$96,12,FALSE),VLOOKUP($E57,'[2]Administratif'!$CT$87:$ED$96,13,FALSE),VLOOKUP($F57,'[2]Administratif'!$CT$87:$ED$96,14,FALSE),VLOOKUP($G57,'[2]Administratif'!$CT$87:$ED$96,15,FALSE),VLOOKUP($H57,'[2]Administratif'!$CT$87:$ED$96,16,FALSE),VLOOKUP($I57,'[2]Administratif'!$CT$87:$ED$96,17,FALSE))</f>
        <v>35</v>
      </c>
      <c r="L70" s="36">
        <f>IF(J70=0,"",SUM(J70/K70))</f>
        <v>162.74285714285713</v>
      </c>
    </row>
    <row r="71" spans="1:12" ht="16.5" thickBot="1">
      <c r="A71" s="50" t="s">
        <v>32</v>
      </c>
      <c r="B71" s="51"/>
      <c r="C71" s="37">
        <f aca="true" t="shared" si="7" ref="C71:I71">IF(C69=0,"",IF(AND(C69=0,C70=0),"",IF(C69&gt;C70,3,(IF(C69&lt;C70,1,(IF(C69=C70,2)))))))</f>
        <v>3</v>
      </c>
      <c r="D71" s="37">
        <f t="shared" si="7"/>
        <v>3</v>
      </c>
      <c r="E71" s="37">
        <f t="shared" si="7"/>
        <v>1</v>
      </c>
      <c r="F71" s="37">
        <f t="shared" si="7"/>
        <v>3</v>
      </c>
      <c r="G71" s="37">
        <f t="shared" si="7"/>
        <v>3</v>
      </c>
      <c r="H71" s="37">
        <f t="shared" si="7"/>
        <v>1</v>
      </c>
      <c r="I71" s="37">
        <f t="shared" si="7"/>
        <v>3</v>
      </c>
      <c r="J71" s="32">
        <f>SUM(C71:I71)</f>
        <v>17</v>
      </c>
      <c r="K71" s="38"/>
      <c r="L71" s="39"/>
    </row>
    <row r="72" spans="1:12" ht="15.75">
      <c r="A72" s="52" t="s">
        <v>33</v>
      </c>
      <c r="B72" s="53"/>
      <c r="C72" s="40"/>
      <c r="D72" s="40"/>
      <c r="E72" s="40"/>
      <c r="F72" s="41"/>
      <c r="G72" s="41"/>
      <c r="H72" s="41"/>
      <c r="I72" s="41"/>
      <c r="J72" s="54"/>
      <c r="K72" s="55"/>
      <c r="L72" s="55"/>
    </row>
    <row r="73" spans="1:12" ht="18.75">
      <c r="A73" s="42" t="str">
        <f>A1</f>
        <v>CHAMPIONNAT DES CLUBS HOMMES 2016</v>
      </c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4"/>
    </row>
    <row r="74" spans="1:12" ht="18.75">
      <c r="A74" s="42" t="str">
        <f>A2</f>
        <v>REGIONALE 1 - 2ème Journée - 05 Juin 2016 - Yvetôt</v>
      </c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4"/>
    </row>
    <row r="75" spans="1:12" ht="141.75">
      <c r="A75" s="45" t="str">
        <f>'[2]Administratif'!J9</f>
        <v>DRAKKAR BOWL</v>
      </c>
      <c r="B75" s="46"/>
      <c r="C75" s="23" t="str">
        <f>VLOOKUP($A75,'[2]Administratif'!$BU$20:$CO$31,13,FALSE)</f>
        <v>COR SANDOUVILLE</v>
      </c>
      <c r="D75" s="23" t="str">
        <f>VLOOKUP($A75,'[2]Administratif'!$BU$20:$CO$31,14,FALSE)</f>
        <v>BELVEDERE DIEPPE</v>
      </c>
      <c r="E75" s="23" t="str">
        <f>VLOOKUP($A75,'[2]Administratif'!$BU$20:$CO$31,15,FALSE)</f>
        <v>BCRD ROUEN 1</v>
      </c>
      <c r="F75" s="23" t="str">
        <f>VLOOKUP($A75,'[2]Administratif'!$BU$20:$CO$31,16,FALSE)</f>
        <v>T.O. LE HAVRE 1</v>
      </c>
      <c r="G75" s="23" t="str">
        <f>VLOOKUP($A75,'[2]Administratif'!$BU$20:$CO$31,17,FALSE)</f>
        <v>LES TITANS ROUEN</v>
      </c>
      <c r="H75" s="23" t="str">
        <f>VLOOKUP($A75,'[2]Administratif'!$BU$20:$CO$31,18,FALSE)</f>
        <v>CBC YVETÔT 1</v>
      </c>
      <c r="I75" s="23" t="str">
        <f>VLOOKUP($A75,'[2]Administratif'!$BU$20:$CO$31,19,FALSE)</f>
        <v>BCA EVREUX</v>
      </c>
      <c r="J75" s="24" t="s">
        <v>10</v>
      </c>
      <c r="K75" s="24" t="s">
        <v>11</v>
      </c>
      <c r="L75" s="24" t="s">
        <v>12</v>
      </c>
    </row>
    <row r="76" spans="1:12" ht="15.75">
      <c r="A76" s="25" t="s">
        <v>13</v>
      </c>
      <c r="B76" s="26" t="s">
        <v>14</v>
      </c>
      <c r="C76" s="27">
        <f>VLOOKUP($A75,'[2]Administratif'!$J$5:$AV$16,16,FALSE)</f>
        <v>8</v>
      </c>
      <c r="D76" s="27">
        <f>VLOOKUP($A75,'[2]Administratif'!$J$5:$AV$16,17,FALSE)</f>
        <v>2</v>
      </c>
      <c r="E76" s="27">
        <f>VLOOKUP($A75,'[2]Administratif'!$J$5:$AV$16,18,FALSE)</f>
        <v>4</v>
      </c>
      <c r="F76" s="27">
        <f>VLOOKUP($A75,'[2]Administratif'!$J$5:$AV$16,19,FALSE)</f>
        <v>7</v>
      </c>
      <c r="G76" s="27">
        <f>VLOOKUP($A75,'[2]Administratif'!$J$5:$AV$16,20,FALSE)</f>
        <v>6</v>
      </c>
      <c r="H76" s="27">
        <f>VLOOKUP($A75,'[2]Administratif'!$J$5:$AV$16,21,FALSE)</f>
        <v>3</v>
      </c>
      <c r="I76" s="27">
        <f>VLOOKUP($A75,'[2]Administratif'!$J$5:$AV$16,22,FALSE)</f>
        <v>5</v>
      </c>
      <c r="J76" s="47"/>
      <c r="K76" s="48"/>
      <c r="L76" s="49"/>
    </row>
    <row r="77" spans="1:12" ht="15.75">
      <c r="A77" s="28" t="str">
        <f>'[2]Saisie'!E48</f>
        <v>87 34788</v>
      </c>
      <c r="B77" s="29" t="str">
        <f>'[2]Saisie'!F48</f>
        <v>SERRE Daniel</v>
      </c>
      <c r="C77" s="30">
        <f>'[2]Saisie'!R48</f>
        <v>154</v>
      </c>
      <c r="D77" s="30">
        <f>'[2]Saisie'!S48</f>
        <v>172</v>
      </c>
      <c r="E77" s="30">
        <f>'[2]Saisie'!T48</f>
        <v>143</v>
      </c>
      <c r="F77" s="30">
        <f>'[2]Saisie'!U48</f>
        <v>149</v>
      </c>
      <c r="G77" s="30">
        <f>'[2]Saisie'!V48</f>
        <v>176</v>
      </c>
      <c r="H77" s="30">
        <f>'[2]Saisie'!W48</f>
        <v>168</v>
      </c>
      <c r="I77" s="30">
        <f>'[2]Saisie'!X48</f>
        <v>210</v>
      </c>
      <c r="J77" s="30">
        <f>'[2]Saisie'!Y48</f>
        <v>1172</v>
      </c>
      <c r="K77" s="30">
        <f>'[2]Saisie'!Z48</f>
        <v>7</v>
      </c>
      <c r="L77" s="31">
        <f>'[2]Saisie'!AA48</f>
        <v>167.42857142857142</v>
      </c>
    </row>
    <row r="78" spans="1:12" ht="15.75">
      <c r="A78" s="28" t="str">
        <f>'[2]Saisie'!E49</f>
        <v>85 15721</v>
      </c>
      <c r="B78" s="29" t="str">
        <f>'[2]Saisie'!F49</f>
        <v>DUPREY Daniel</v>
      </c>
      <c r="C78" s="30">
        <f>'[2]Saisie'!R49</f>
        <v>0</v>
      </c>
      <c r="D78" s="30">
        <f>'[2]Saisie'!S49</f>
        <v>0</v>
      </c>
      <c r="E78" s="30">
        <f>'[2]Saisie'!T49</f>
        <v>0</v>
      </c>
      <c r="F78" s="30">
        <f>'[2]Saisie'!U49</f>
        <v>0</v>
      </c>
      <c r="G78" s="30">
        <f>'[2]Saisie'!V49</f>
        <v>0</v>
      </c>
      <c r="H78" s="30">
        <f>'[2]Saisie'!W49</f>
        <v>0</v>
      </c>
      <c r="I78" s="30">
        <f>'[2]Saisie'!X49</f>
        <v>0</v>
      </c>
      <c r="J78" s="30">
        <f>'[2]Saisie'!Y49</f>
        <v>0</v>
      </c>
      <c r="K78" s="30">
        <f>'[2]Saisie'!Z49</f>
        <v>0</v>
      </c>
      <c r="L78" s="31">
        <f>'[2]Saisie'!AA49</f>
      </c>
    </row>
    <row r="79" spans="1:12" ht="15.75">
      <c r="A79" s="28" t="str">
        <f>'[2]Saisie'!E50</f>
        <v>11 102311</v>
      </c>
      <c r="B79" s="29" t="str">
        <f>'[2]Saisie'!F50</f>
        <v>MONTAUFROY Martial</v>
      </c>
      <c r="C79" s="30">
        <f>'[2]Saisie'!R50</f>
        <v>116</v>
      </c>
      <c r="D79" s="30">
        <f>'[2]Saisie'!S50</f>
        <v>135</v>
      </c>
      <c r="E79" s="30">
        <f>'[2]Saisie'!T50</f>
        <v>136</v>
      </c>
      <c r="F79" s="30">
        <f>'[2]Saisie'!U50</f>
        <v>124</v>
      </c>
      <c r="G79" s="30">
        <f>'[2]Saisie'!V50</f>
        <v>122</v>
      </c>
      <c r="H79" s="30">
        <f>'[2]Saisie'!W50</f>
        <v>158</v>
      </c>
      <c r="I79" s="30">
        <f>'[2]Saisie'!X50</f>
        <v>152</v>
      </c>
      <c r="J79" s="30">
        <f>'[2]Saisie'!Y50</f>
        <v>943</v>
      </c>
      <c r="K79" s="30">
        <f>'[2]Saisie'!Z50</f>
        <v>7</v>
      </c>
      <c r="L79" s="31">
        <f>'[2]Saisie'!AA50</f>
        <v>134.71428571428572</v>
      </c>
    </row>
    <row r="80" spans="1:12" ht="15.75">
      <c r="A80" s="28" t="str">
        <f>'[2]Saisie'!E51</f>
        <v>88 57160</v>
      </c>
      <c r="B80" s="29" t="str">
        <f>'[2]Saisie'!F51</f>
        <v>RAMAUGE Jean-Luc</v>
      </c>
      <c r="C80" s="30">
        <f>'[2]Saisie'!R51</f>
        <v>156</v>
      </c>
      <c r="D80" s="30">
        <f>'[2]Saisie'!S51</f>
        <v>200</v>
      </c>
      <c r="E80" s="30">
        <f>'[2]Saisie'!T51</f>
        <v>152</v>
      </c>
      <c r="F80" s="30">
        <f>'[2]Saisie'!U51</f>
        <v>148</v>
      </c>
      <c r="G80" s="30">
        <f>'[2]Saisie'!V51</f>
        <v>161</v>
      </c>
      <c r="H80" s="30">
        <f>'[2]Saisie'!W51</f>
        <v>207</v>
      </c>
      <c r="I80" s="30">
        <f>'[2]Saisie'!X51</f>
        <v>164</v>
      </c>
      <c r="J80" s="30">
        <f>'[2]Saisie'!Y51</f>
        <v>1188</v>
      </c>
      <c r="K80" s="30">
        <f>'[2]Saisie'!Z51</f>
        <v>7</v>
      </c>
      <c r="L80" s="31">
        <f>'[2]Saisie'!AA51</f>
        <v>169.71428571428572</v>
      </c>
    </row>
    <row r="81" spans="1:12" ht="15.75">
      <c r="A81" s="28" t="str">
        <f>'[2]Saisie'!E52</f>
        <v>1 62687</v>
      </c>
      <c r="B81" s="29" t="str">
        <f>'[2]Saisie'!F52</f>
        <v>MERLO Christophe</v>
      </c>
      <c r="C81" s="30">
        <f>'[2]Saisie'!R52</f>
        <v>199</v>
      </c>
      <c r="D81" s="30">
        <f>'[2]Saisie'!S52</f>
        <v>191</v>
      </c>
      <c r="E81" s="30">
        <f>'[2]Saisie'!T52</f>
        <v>161</v>
      </c>
      <c r="F81" s="30">
        <f>'[2]Saisie'!U52</f>
        <v>136</v>
      </c>
      <c r="G81" s="30">
        <f>'[2]Saisie'!V52</f>
        <v>181</v>
      </c>
      <c r="H81" s="30">
        <f>'[2]Saisie'!W52</f>
        <v>192</v>
      </c>
      <c r="I81" s="30">
        <f>'[2]Saisie'!X52</f>
        <v>203</v>
      </c>
      <c r="J81" s="30">
        <f>'[2]Saisie'!Y52</f>
        <v>1263</v>
      </c>
      <c r="K81" s="30">
        <f>'[2]Saisie'!Z52</f>
        <v>7</v>
      </c>
      <c r="L81" s="31">
        <f>'[2]Saisie'!AA52</f>
        <v>180.42857142857142</v>
      </c>
    </row>
    <row r="82" spans="1:12" ht="15.75">
      <c r="A82" s="28" t="str">
        <f>'[2]Saisie'!E53</f>
        <v>91 64007</v>
      </c>
      <c r="B82" s="29" t="str">
        <f>'[2]Saisie'!F53</f>
        <v>LEVASSEUR Thierry</v>
      </c>
      <c r="C82" s="30">
        <v>182</v>
      </c>
      <c r="D82" s="30">
        <f>'[2]Saisie'!S53</f>
        <v>193</v>
      </c>
      <c r="E82" s="30">
        <f>'[2]Saisie'!T53</f>
        <v>154</v>
      </c>
      <c r="F82" s="30">
        <f>'[2]Saisie'!U53</f>
        <v>165</v>
      </c>
      <c r="G82" s="30">
        <f>'[2]Saisie'!V53</f>
        <v>190</v>
      </c>
      <c r="H82" s="30">
        <f>'[2]Saisie'!W53</f>
        <v>190</v>
      </c>
      <c r="I82" s="30">
        <f>'[2]Saisie'!X53</f>
        <v>145</v>
      </c>
      <c r="J82" s="30">
        <f>'[2]Saisie'!Y53</f>
        <v>1217</v>
      </c>
      <c r="K82" s="30">
        <f>'[2]Saisie'!Z53</f>
        <v>7</v>
      </c>
      <c r="L82" s="31">
        <f>'[2]Saisie'!AA53</f>
        <v>173.85714285714286</v>
      </c>
    </row>
    <row r="83" spans="1:12" ht="15.75">
      <c r="A83" s="28">
        <f>'[2]Saisie'!E54</f>
        <v>0</v>
      </c>
      <c r="B83" s="29">
        <f>'[2]Saisie'!F54</f>
      </c>
      <c r="C83" s="30">
        <f>'[2]Saisie'!R54</f>
        <v>0</v>
      </c>
      <c r="D83" s="30">
        <f>'[2]Saisie'!S54</f>
        <v>0</v>
      </c>
      <c r="E83" s="30">
        <f>'[2]Saisie'!T54</f>
        <v>0</v>
      </c>
      <c r="F83" s="30">
        <f>'[2]Saisie'!U54</f>
        <v>0</v>
      </c>
      <c r="G83" s="30">
        <f>'[2]Saisie'!V54</f>
        <v>0</v>
      </c>
      <c r="H83" s="30">
        <f>'[2]Saisie'!W54</f>
        <v>0</v>
      </c>
      <c r="I83" s="30">
        <f>'[2]Saisie'!X54</f>
        <v>0</v>
      </c>
      <c r="J83" s="30">
        <f>'[2]Saisie'!Y54</f>
      </c>
      <c r="K83" s="30">
        <f>'[2]Saisie'!Z54</f>
      </c>
      <c r="L83" s="31">
        <f>'[2]Saisie'!AA54</f>
      </c>
    </row>
    <row r="84" spans="1:12" ht="15.75">
      <c r="A84" s="28">
        <f>'[2]Saisie'!E55</f>
        <v>0</v>
      </c>
      <c r="B84" s="29">
        <f>'[2]Saisie'!F55</f>
      </c>
      <c r="C84" s="30">
        <f>'[2]Saisie'!R55</f>
        <v>0</v>
      </c>
      <c r="D84" s="30">
        <f>'[2]Saisie'!S55</f>
        <v>0</v>
      </c>
      <c r="E84" s="30">
        <f>'[2]Saisie'!T55</f>
        <v>0</v>
      </c>
      <c r="F84" s="30">
        <f>'[2]Saisie'!U55</f>
        <v>0</v>
      </c>
      <c r="G84" s="30">
        <f>'[2]Saisie'!V55</f>
        <v>0</v>
      </c>
      <c r="H84" s="30">
        <f>'[2]Saisie'!W55</f>
        <v>0</v>
      </c>
      <c r="I84" s="30">
        <f>'[2]Saisie'!X55</f>
        <v>0</v>
      </c>
      <c r="J84" s="30">
        <f>'[2]Saisie'!Y55</f>
      </c>
      <c r="K84" s="30">
        <f>'[2]Saisie'!Z55</f>
      </c>
      <c r="L84" s="31">
        <f>'[2]Saisie'!AA55</f>
      </c>
    </row>
    <row r="85" spans="1:12" ht="15.75">
      <c r="A85" s="28">
        <f>'[2]Saisie'!E56</f>
        <v>0</v>
      </c>
      <c r="B85" s="29">
        <f>'[2]Saisie'!F56</f>
      </c>
      <c r="C85" s="30">
        <f>'[2]Saisie'!R56</f>
        <v>0</v>
      </c>
      <c r="D85" s="30">
        <f>'[2]Saisie'!S56</f>
        <v>0</v>
      </c>
      <c r="E85" s="30">
        <f>'[2]Saisie'!T56</f>
        <v>0</v>
      </c>
      <c r="F85" s="30">
        <f>'[2]Saisie'!U56</f>
        <v>0</v>
      </c>
      <c r="G85" s="30">
        <f>'[2]Saisie'!V56</f>
        <v>0</v>
      </c>
      <c r="H85" s="30">
        <f>'[2]Saisie'!W56</f>
        <v>0</v>
      </c>
      <c r="I85" s="30">
        <f>'[2]Saisie'!X56</f>
        <v>0</v>
      </c>
      <c r="J85" s="30">
        <f>'[2]Saisie'!Y56</f>
      </c>
      <c r="K85" s="30">
        <f>'[2]Saisie'!Z56</f>
      </c>
      <c r="L85" s="31">
        <f>'[2]Saisie'!AA56</f>
      </c>
    </row>
    <row r="86" spans="1:12" ht="16.5" thickBot="1">
      <c r="A86" s="28">
        <f>'[2]Saisie'!E57</f>
        <v>0</v>
      </c>
      <c r="B86" s="29">
        <f>'[2]Saisie'!F57</f>
      </c>
      <c r="C86" s="30">
        <f>'[2]Saisie'!R57</f>
        <v>0</v>
      </c>
      <c r="D86" s="30">
        <f>'[2]Saisie'!S57</f>
        <v>0</v>
      </c>
      <c r="E86" s="30">
        <f>'[2]Saisie'!T57</f>
        <v>0</v>
      </c>
      <c r="F86" s="30">
        <f>'[2]Saisie'!U57</f>
        <v>0</v>
      </c>
      <c r="G86" s="30">
        <f>'[2]Saisie'!V57</f>
        <v>0</v>
      </c>
      <c r="H86" s="30">
        <f>'[2]Saisie'!W57</f>
        <v>0</v>
      </c>
      <c r="I86" s="30">
        <f>'[2]Saisie'!X57</f>
        <v>0</v>
      </c>
      <c r="J86" s="30">
        <f>'[2]Saisie'!Y57</f>
      </c>
      <c r="K86" s="30">
        <f>'[2]Saisie'!Z57</f>
      </c>
      <c r="L86" s="31">
        <f>'[2]Saisie'!AA57</f>
      </c>
    </row>
    <row r="87" spans="1:12" ht="16.5" thickBot="1">
      <c r="A87" s="50" t="s">
        <v>30</v>
      </c>
      <c r="B87" s="51"/>
      <c r="C87" s="32">
        <f aca="true" t="shared" si="8" ref="C87:I87">SUM(C77:C86)</f>
        <v>807</v>
      </c>
      <c r="D87" s="32">
        <f t="shared" si="8"/>
        <v>891</v>
      </c>
      <c r="E87" s="32">
        <f t="shared" si="8"/>
        <v>746</v>
      </c>
      <c r="F87" s="32">
        <f t="shared" si="8"/>
        <v>722</v>
      </c>
      <c r="G87" s="32">
        <f t="shared" si="8"/>
        <v>830</v>
      </c>
      <c r="H87" s="32">
        <f t="shared" si="8"/>
        <v>915</v>
      </c>
      <c r="I87" s="32">
        <f t="shared" si="8"/>
        <v>874</v>
      </c>
      <c r="J87" s="32">
        <f>SUM(J77:J86)</f>
        <v>5783</v>
      </c>
      <c r="K87" s="33">
        <f>SUM(K77:K86)</f>
        <v>35</v>
      </c>
      <c r="L87" s="34">
        <f>IF(J87=0,"",SUM(J87/K87))</f>
        <v>165.22857142857143</v>
      </c>
    </row>
    <row r="88" spans="1:12" ht="16.5" thickBot="1">
      <c r="A88" s="50" t="s">
        <v>31</v>
      </c>
      <c r="B88" s="51"/>
      <c r="C88" s="35">
        <f>VLOOKUP(C75,'[2]Administratif'!$CT$5:$DO$17,9,FALSE)</f>
        <v>833</v>
      </c>
      <c r="D88" s="35">
        <f>VLOOKUP(D75,'[2]Administratif'!$CT$5:$DO$17,10,FALSE)</f>
        <v>784</v>
      </c>
      <c r="E88" s="35">
        <f>VLOOKUP(E75,'[2]Administratif'!$CT$5:$DO$17,11,FALSE)</f>
        <v>764</v>
      </c>
      <c r="F88" s="35">
        <f>VLOOKUP(F75,'[2]Administratif'!$CT$5:$DO$17,12,FALSE)</f>
        <v>823</v>
      </c>
      <c r="G88" s="35">
        <f>VLOOKUP(G75,'[2]Administratif'!$CT$5:$DO$13,13,FALSE)</f>
        <v>972</v>
      </c>
      <c r="H88" s="35">
        <f>VLOOKUP(H75,'[2]Administratif'!$CT$5:$DO$17,14,FALSE)</f>
        <v>836</v>
      </c>
      <c r="I88" s="35">
        <f>VLOOKUP(I75,'[2]Administratif'!$CT$5:$DO$17,15,FALSE)</f>
        <v>887</v>
      </c>
      <c r="J88" s="32">
        <f>SUM(C88:I88)</f>
        <v>5899</v>
      </c>
      <c r="K88" s="32">
        <f>SUM(VLOOKUP($C75,'[2]Administratif'!$CT$87:$ED$96,11,FALSE),VLOOKUP($D75,'[2]Administratif'!$CT$87:$ED$96,12,FALSE),VLOOKUP($E75,'[2]Administratif'!$CT$87:$ED$96,13,FALSE),VLOOKUP($F75,'[2]Administratif'!$CT$87:$ED$96,14,FALSE),VLOOKUP($G75,'[2]Administratif'!$CT$87:$ED$96,15,FALSE),VLOOKUP($H75,'[2]Administratif'!$CT$87:$ED$96,16,FALSE),VLOOKUP($I75,'[2]Administratif'!$CT$87:$ED$96,17,FALSE))</f>
        <v>35</v>
      </c>
      <c r="L88" s="36">
        <f>IF(J88=0,"",SUM(J88/K88))</f>
        <v>168.54285714285714</v>
      </c>
    </row>
    <row r="89" spans="1:12" ht="16.5" thickBot="1">
      <c r="A89" s="50" t="s">
        <v>32</v>
      </c>
      <c r="B89" s="51"/>
      <c r="C89" s="37">
        <f aca="true" t="shared" si="9" ref="C89:I89">IF(C87=0,"",IF(AND(C87=0,C88=0),"",IF(C87&gt;C88,3,(IF(C87&lt;C88,1,(IF(C87=C88,2)))))))</f>
        <v>1</v>
      </c>
      <c r="D89" s="37">
        <f t="shared" si="9"/>
        <v>3</v>
      </c>
      <c r="E89" s="37">
        <f t="shared" si="9"/>
        <v>1</v>
      </c>
      <c r="F89" s="37">
        <f t="shared" si="9"/>
        <v>1</v>
      </c>
      <c r="G89" s="37">
        <f t="shared" si="9"/>
        <v>1</v>
      </c>
      <c r="H89" s="37">
        <f t="shared" si="9"/>
        <v>3</v>
      </c>
      <c r="I89" s="37">
        <f t="shared" si="9"/>
        <v>1</v>
      </c>
      <c r="J89" s="32">
        <f>SUM(C89:I89)</f>
        <v>11</v>
      </c>
      <c r="K89" s="38"/>
      <c r="L89" s="39"/>
    </row>
    <row r="90" spans="1:12" ht="15.75">
      <c r="A90" s="52" t="s">
        <v>33</v>
      </c>
      <c r="B90" s="53"/>
      <c r="C90" s="40"/>
      <c r="D90" s="40"/>
      <c r="E90" s="40"/>
      <c r="F90" s="41"/>
      <c r="G90" s="41"/>
      <c r="H90" s="41"/>
      <c r="I90" s="41"/>
      <c r="J90" s="54"/>
      <c r="K90" s="55"/>
      <c r="L90" s="55"/>
    </row>
    <row r="91" spans="1:12" ht="18.75">
      <c r="A91" s="42" t="str">
        <f>+A1</f>
        <v>CHAMPIONNAT DES CLUBS HOMMES 2016</v>
      </c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4"/>
    </row>
    <row r="92" spans="1:12" ht="18.75">
      <c r="A92" s="42" t="str">
        <f>A2</f>
        <v>REGIONALE 1 - 2ème Journée - 05 Juin 2016 - Yvetôt</v>
      </c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4"/>
    </row>
    <row r="93" spans="1:12" ht="141.75">
      <c r="A93" s="45" t="str">
        <f>'[2]Administratif'!J10</f>
        <v>BCRD ROUEN 1</v>
      </c>
      <c r="B93" s="46"/>
      <c r="C93" s="23" t="str">
        <f>VLOOKUP($A93,'[2]Administratif'!$BU$20:$CO$31,13,FALSE)</f>
        <v>BCA EVREUX</v>
      </c>
      <c r="D93" s="23" t="str">
        <f>VLOOKUP($A93,'[2]Administratif'!$BU$20:$CO$31,14,FALSE)</f>
        <v>LES TITANS ROUEN</v>
      </c>
      <c r="E93" s="23" t="str">
        <f>VLOOKUP($A93,'[2]Administratif'!$BU$20:$CO$31,15,FALSE)</f>
        <v>DRAKKAR BOWL</v>
      </c>
      <c r="F93" s="23" t="str">
        <f>VLOOKUP($A93,'[2]Administratif'!$BU$20:$CO$31,16,FALSE)</f>
        <v>CBC YVETÔT 1</v>
      </c>
      <c r="G93" s="23" t="str">
        <f>VLOOKUP($A93,'[2]Administratif'!$BU$20:$CO$31,17,FALSE)</f>
        <v>COR SANDOUVILLE</v>
      </c>
      <c r="H93" s="23" t="str">
        <f>VLOOKUP($A93,'[2]Administratif'!$BU$20:$CO$31,18,FALSE)</f>
        <v>T.O. LE HAVRE 1</v>
      </c>
      <c r="I93" s="23" t="str">
        <f>VLOOKUP($A93,'[2]Administratif'!$BU$20:$CO$31,19,FALSE)</f>
        <v>BELVEDERE DIEPPE</v>
      </c>
      <c r="J93" s="24" t="s">
        <v>10</v>
      </c>
      <c r="K93" s="24" t="s">
        <v>11</v>
      </c>
      <c r="L93" s="24" t="s">
        <v>12</v>
      </c>
    </row>
    <row r="94" spans="1:12" ht="15.75">
      <c r="A94" s="25" t="s">
        <v>13</v>
      </c>
      <c r="B94" s="26" t="s">
        <v>14</v>
      </c>
      <c r="C94" s="27">
        <f>VLOOKUP($A93,'[2]Administratif'!$J$5:$AV$16,16,FALSE)</f>
        <v>1</v>
      </c>
      <c r="D94" s="27">
        <f>VLOOKUP($A93,'[2]Administratif'!$J$5:$AV$16,17,FALSE)</f>
        <v>7</v>
      </c>
      <c r="E94" s="27">
        <f>VLOOKUP($A93,'[2]Administratif'!$J$5:$AV$16,18,FALSE)</f>
        <v>3</v>
      </c>
      <c r="F94" s="27">
        <f>VLOOKUP($A93,'[2]Administratif'!$J$5:$AV$16,19,FALSE)</f>
        <v>5</v>
      </c>
      <c r="G94" s="27">
        <f>VLOOKUP($A93,'[2]Administratif'!$J$5:$AV$16,20,FALSE)</f>
        <v>2</v>
      </c>
      <c r="H94" s="27">
        <f>VLOOKUP($A93,'[2]Administratif'!$J$5:$AV$16,21,FALSE)</f>
        <v>6</v>
      </c>
      <c r="I94" s="27">
        <f>VLOOKUP($A93,'[2]Administratif'!$J$5:$AV$16,22,FALSE)</f>
        <v>4</v>
      </c>
      <c r="J94" s="47"/>
      <c r="K94" s="48"/>
      <c r="L94" s="49"/>
    </row>
    <row r="95" spans="1:12" ht="15.75">
      <c r="A95" s="28" t="str">
        <f>'[2]Saisie'!E58</f>
        <v>99 61716</v>
      </c>
      <c r="B95" s="29" t="str">
        <f>'[2]Saisie'!F58</f>
        <v>DIOURIS CASTELOT Pascal</v>
      </c>
      <c r="C95" s="30">
        <f>'[2]Saisie'!R58</f>
        <v>0</v>
      </c>
      <c r="D95" s="30">
        <f>'[2]Saisie'!S58</f>
        <v>0</v>
      </c>
      <c r="E95" s="30">
        <f>'[2]Saisie'!T58</f>
        <v>132</v>
      </c>
      <c r="F95" s="30">
        <f>'[2]Saisie'!U58</f>
        <v>174</v>
      </c>
      <c r="G95" s="30">
        <f>'[2]Saisie'!V58</f>
        <v>152</v>
      </c>
      <c r="H95" s="30">
        <f>'[2]Saisie'!W58</f>
        <v>167</v>
      </c>
      <c r="I95" s="30">
        <f>'[2]Saisie'!X58</f>
        <v>110</v>
      </c>
      <c r="J95" s="30">
        <f>'[2]Saisie'!Y58</f>
        <v>735</v>
      </c>
      <c r="K95" s="30">
        <f>'[2]Saisie'!Z58</f>
        <v>5</v>
      </c>
      <c r="L95" s="31">
        <f>'[2]Saisie'!AA58</f>
        <v>147</v>
      </c>
    </row>
    <row r="96" spans="1:12" ht="15.75">
      <c r="A96" s="28" t="str">
        <f>'[2]Saisie'!E59</f>
        <v>4 87093</v>
      </c>
      <c r="B96" s="29" t="str">
        <f>'[2]Saisie'!F59</f>
        <v>RENAUDINEAU Eric</v>
      </c>
      <c r="C96" s="30">
        <f>'[2]Saisie'!R59</f>
        <v>168</v>
      </c>
      <c r="D96" s="30">
        <f>'[2]Saisie'!S59</f>
        <v>167</v>
      </c>
      <c r="E96" s="30">
        <f>'[2]Saisie'!T59</f>
        <v>159</v>
      </c>
      <c r="F96" s="30">
        <f>'[2]Saisie'!U59</f>
        <v>158</v>
      </c>
      <c r="G96" s="30">
        <f>'[2]Saisie'!V59</f>
        <v>147</v>
      </c>
      <c r="H96" s="30">
        <f>'[2]Saisie'!W59</f>
        <v>144</v>
      </c>
      <c r="I96" s="30">
        <f>'[2]Saisie'!X59</f>
        <v>176</v>
      </c>
      <c r="J96" s="30">
        <f>'[2]Saisie'!Y59</f>
        <v>1119</v>
      </c>
      <c r="K96" s="30">
        <f>'[2]Saisie'!Z59</f>
        <v>7</v>
      </c>
      <c r="L96" s="31">
        <f>'[2]Saisie'!AA59</f>
        <v>159.85714285714286</v>
      </c>
    </row>
    <row r="97" spans="1:12" ht="15.75">
      <c r="A97" s="28" t="str">
        <f>'[2]Saisie'!E60</f>
        <v>10 100691</v>
      </c>
      <c r="B97" s="29" t="str">
        <f>'[2]Saisie'!F60</f>
        <v>PIERRAIN Christophe</v>
      </c>
      <c r="C97" s="30">
        <f>'[2]Saisie'!R60</f>
        <v>143</v>
      </c>
      <c r="D97" s="30">
        <f>'[2]Saisie'!S60</f>
        <v>147</v>
      </c>
      <c r="E97" s="30">
        <f>'[2]Saisie'!T60</f>
        <v>182</v>
      </c>
      <c r="F97" s="30">
        <f>'[2]Saisie'!U60</f>
        <v>166</v>
      </c>
      <c r="G97" s="30">
        <f>'[2]Saisie'!V60</f>
        <v>144</v>
      </c>
      <c r="H97" s="30">
        <f>'[2]Saisie'!W60</f>
        <v>0</v>
      </c>
      <c r="I97" s="30">
        <f>'[2]Saisie'!X60</f>
        <v>147</v>
      </c>
      <c r="J97" s="30">
        <f>'[2]Saisie'!Y60</f>
        <v>929</v>
      </c>
      <c r="K97" s="30">
        <f>'[2]Saisie'!Z60</f>
        <v>6</v>
      </c>
      <c r="L97" s="31">
        <f>'[2]Saisie'!AA60</f>
        <v>154.83333333333334</v>
      </c>
    </row>
    <row r="98" spans="1:12" ht="15.75">
      <c r="A98" s="28" t="str">
        <f>'[2]Saisie'!E61</f>
        <v>99 62744</v>
      </c>
      <c r="B98" s="29" t="str">
        <f>'[2]Saisie'!F61</f>
        <v>LABORIE Olivier</v>
      </c>
      <c r="C98" s="30">
        <f>'[2]Saisie'!R61</f>
        <v>110</v>
      </c>
      <c r="D98" s="30">
        <f>'[2]Saisie'!S61</f>
        <v>177</v>
      </c>
      <c r="E98" s="30">
        <f>'[2]Saisie'!T61</f>
        <v>120</v>
      </c>
      <c r="F98" s="30">
        <f>'[2]Saisie'!U61</f>
        <v>0</v>
      </c>
      <c r="G98" s="30">
        <f>'[2]Saisie'!V61</f>
        <v>0</v>
      </c>
      <c r="H98" s="30">
        <f>'[2]Saisie'!W61</f>
        <v>153</v>
      </c>
      <c r="I98" s="30">
        <f>'[2]Saisie'!X61</f>
        <v>167</v>
      </c>
      <c r="J98" s="30">
        <f>'[2]Saisie'!Y61</f>
        <v>727</v>
      </c>
      <c r="K98" s="30">
        <f>'[2]Saisie'!Z61</f>
        <v>5</v>
      </c>
      <c r="L98" s="31">
        <f>'[2]Saisie'!AA61</f>
        <v>145.4</v>
      </c>
    </row>
    <row r="99" spans="1:12" ht="15.75">
      <c r="A99" s="28" t="str">
        <f>'[2]Saisie'!E62</f>
        <v>89 59428</v>
      </c>
      <c r="B99" s="29" t="str">
        <f>'[2]Saisie'!F62</f>
        <v>PASDELOUP Dominique</v>
      </c>
      <c r="C99" s="30">
        <f>'[2]Saisie'!R62</f>
        <v>0</v>
      </c>
      <c r="D99" s="30">
        <f>'[2]Saisie'!S62</f>
        <v>0</v>
      </c>
      <c r="E99" s="30">
        <f>'[2]Saisie'!T62</f>
        <v>0</v>
      </c>
      <c r="F99" s="30">
        <f>'[2]Saisie'!U62</f>
        <v>0</v>
      </c>
      <c r="G99" s="30">
        <f>'[2]Saisie'!V62</f>
        <v>0</v>
      </c>
      <c r="H99" s="30">
        <f>'[2]Saisie'!W62</f>
        <v>0</v>
      </c>
      <c r="I99" s="30">
        <f>'[2]Saisie'!X62</f>
        <v>0</v>
      </c>
      <c r="J99" s="30">
        <f>'[2]Saisie'!Y62</f>
        <v>0</v>
      </c>
      <c r="K99" s="30">
        <f>'[2]Saisie'!Z62</f>
        <v>0</v>
      </c>
      <c r="L99" s="31">
        <f>'[2]Saisie'!AA62</f>
      </c>
    </row>
    <row r="100" spans="1:12" ht="15.75">
      <c r="A100" s="28" t="str">
        <f>'[2]Saisie'!E63</f>
        <v>89 60462</v>
      </c>
      <c r="B100" s="29" t="str">
        <f>'[2]Saisie'!F63</f>
        <v>AUDEJEAN Alain</v>
      </c>
      <c r="C100" s="30">
        <f>'[2]Saisie'!R63</f>
        <v>0</v>
      </c>
      <c r="D100" s="30">
        <f>'[2]Saisie'!S63</f>
        <v>0</v>
      </c>
      <c r="E100" s="30">
        <f>'[2]Saisie'!T63</f>
        <v>0</v>
      </c>
      <c r="F100" s="30">
        <f>'[2]Saisie'!U63</f>
        <v>0</v>
      </c>
      <c r="G100" s="30">
        <f>'[2]Saisie'!V63</f>
        <v>0</v>
      </c>
      <c r="H100" s="30">
        <f>'[2]Saisie'!W63</f>
        <v>0</v>
      </c>
      <c r="I100" s="30">
        <f>'[2]Saisie'!X63</f>
        <v>0</v>
      </c>
      <c r="J100" s="30">
        <f>'[2]Saisie'!Y63</f>
        <v>0</v>
      </c>
      <c r="K100" s="30">
        <f>'[2]Saisie'!Z63</f>
        <v>0</v>
      </c>
      <c r="L100" s="31">
        <f>'[2]Saisie'!AA63</f>
      </c>
    </row>
    <row r="101" spans="1:12" ht="15.75">
      <c r="A101" s="28" t="str">
        <f>'[2]Saisie'!E64</f>
        <v>10 99874</v>
      </c>
      <c r="B101" s="29" t="str">
        <f>'[2]Saisie'!F64</f>
        <v>DE BARROS Francis</v>
      </c>
      <c r="C101" s="30">
        <f>'[2]Saisie'!R64</f>
        <v>146</v>
      </c>
      <c r="D101" s="30">
        <f>'[2]Saisie'!S64</f>
        <v>220</v>
      </c>
      <c r="E101" s="30">
        <f>'[2]Saisie'!T64</f>
        <v>171</v>
      </c>
      <c r="F101" s="30">
        <f>'[2]Saisie'!U64</f>
        <v>154</v>
      </c>
      <c r="G101" s="30">
        <f>'[2]Saisie'!V64</f>
        <v>170</v>
      </c>
      <c r="H101" s="30">
        <f>'[2]Saisie'!W64</f>
        <v>168</v>
      </c>
      <c r="I101" s="30">
        <f>'[2]Saisie'!X64</f>
        <v>127</v>
      </c>
      <c r="J101" s="30">
        <f>'[2]Saisie'!Y64</f>
        <v>1156</v>
      </c>
      <c r="K101" s="30">
        <f>'[2]Saisie'!Z64</f>
        <v>7</v>
      </c>
      <c r="L101" s="31">
        <f>'[2]Saisie'!AA64</f>
        <v>165.14285714285714</v>
      </c>
    </row>
    <row r="102" spans="1:12" ht="15.75">
      <c r="A102" s="28" t="str">
        <f>'[2]Saisie'!E65</f>
        <v>95 79436</v>
      </c>
      <c r="B102" s="29" t="str">
        <f>'[2]Saisie'!F65</f>
        <v>CHENU Pascal</v>
      </c>
      <c r="C102" s="30">
        <f>'[2]Saisie'!R65</f>
        <v>172</v>
      </c>
      <c r="D102" s="30">
        <f>'[2]Saisie'!S65</f>
        <v>150</v>
      </c>
      <c r="E102" s="30">
        <f>'[2]Saisie'!T65</f>
        <v>0</v>
      </c>
      <c r="F102" s="30">
        <f>'[2]Saisie'!U65</f>
        <v>146</v>
      </c>
      <c r="G102" s="30">
        <f>'[2]Saisie'!V65</f>
        <v>158</v>
      </c>
      <c r="H102" s="30">
        <f>'[2]Saisie'!W65</f>
        <v>163</v>
      </c>
      <c r="I102" s="30">
        <f>'[2]Saisie'!X65</f>
        <v>0</v>
      </c>
      <c r="J102" s="30">
        <f>'[2]Saisie'!Y65</f>
        <v>789</v>
      </c>
      <c r="K102" s="30">
        <f>'[2]Saisie'!Z65</f>
        <v>5</v>
      </c>
      <c r="L102" s="31">
        <f>'[2]Saisie'!AA65</f>
        <v>157.8</v>
      </c>
    </row>
    <row r="103" spans="1:12" ht="15.75">
      <c r="A103" s="28">
        <f>'[2]Saisie'!E66</f>
        <v>0</v>
      </c>
      <c r="B103" s="29">
        <f>'[2]Saisie'!F66</f>
      </c>
      <c r="C103" s="30">
        <f>'[2]Saisie'!R66</f>
        <v>0</v>
      </c>
      <c r="D103" s="30">
        <f>'[2]Saisie'!S66</f>
        <v>0</v>
      </c>
      <c r="E103" s="30">
        <f>'[2]Saisie'!T66</f>
        <v>0</v>
      </c>
      <c r="F103" s="30">
        <f>'[2]Saisie'!U66</f>
        <v>0</v>
      </c>
      <c r="G103" s="30">
        <f>'[2]Saisie'!V66</f>
        <v>0</v>
      </c>
      <c r="H103" s="30">
        <f>'[2]Saisie'!W66</f>
        <v>0</v>
      </c>
      <c r="I103" s="30">
        <f>'[2]Saisie'!X66</f>
        <v>0</v>
      </c>
      <c r="J103" s="30">
        <f>'[2]Saisie'!Y66</f>
      </c>
      <c r="K103" s="30">
        <f>'[2]Saisie'!Z66</f>
      </c>
      <c r="L103" s="31">
        <f>'[2]Saisie'!AA66</f>
      </c>
    </row>
    <row r="104" spans="1:12" ht="16.5" thickBot="1">
      <c r="A104" s="28">
        <f>'[2]Saisie'!E67</f>
        <v>0</v>
      </c>
      <c r="B104" s="29">
        <f>'[2]Saisie'!F67</f>
      </c>
      <c r="C104" s="30">
        <f>'[2]Saisie'!R67</f>
        <v>0</v>
      </c>
      <c r="D104" s="30">
        <f>'[2]Saisie'!S67</f>
        <v>0</v>
      </c>
      <c r="E104" s="30">
        <f>'[2]Saisie'!T67</f>
        <v>0</v>
      </c>
      <c r="F104" s="30">
        <f>'[2]Saisie'!U67</f>
        <v>0</v>
      </c>
      <c r="G104" s="30">
        <f>'[2]Saisie'!V67</f>
        <v>0</v>
      </c>
      <c r="H104" s="30">
        <f>'[2]Saisie'!W67</f>
        <v>0</v>
      </c>
      <c r="I104" s="30">
        <f>'[2]Saisie'!X67</f>
        <v>0</v>
      </c>
      <c r="J104" s="30">
        <f>'[2]Saisie'!Y67</f>
      </c>
      <c r="K104" s="30">
        <f>'[2]Saisie'!Z67</f>
      </c>
      <c r="L104" s="31">
        <f>'[2]Saisie'!AA67</f>
      </c>
    </row>
    <row r="105" spans="1:12" ht="16.5" thickBot="1">
      <c r="A105" s="50" t="s">
        <v>30</v>
      </c>
      <c r="B105" s="51"/>
      <c r="C105" s="32">
        <f aca="true" t="shared" si="10" ref="C105:I105">SUM(C95:C104)</f>
        <v>739</v>
      </c>
      <c r="D105" s="32">
        <f t="shared" si="10"/>
        <v>861</v>
      </c>
      <c r="E105" s="32">
        <f t="shared" si="10"/>
        <v>764</v>
      </c>
      <c r="F105" s="32">
        <f t="shared" si="10"/>
        <v>798</v>
      </c>
      <c r="G105" s="32">
        <f t="shared" si="10"/>
        <v>771</v>
      </c>
      <c r="H105" s="32">
        <f t="shared" si="10"/>
        <v>795</v>
      </c>
      <c r="I105" s="32">
        <f t="shared" si="10"/>
        <v>727</v>
      </c>
      <c r="J105" s="32">
        <f>SUM(J95:J104)</f>
        <v>5455</v>
      </c>
      <c r="K105" s="33">
        <f>SUM(K95:K104)</f>
        <v>35</v>
      </c>
      <c r="L105" s="34">
        <f>IF(J105=0,"",SUM(J105/K105))</f>
        <v>155.85714285714286</v>
      </c>
    </row>
    <row r="106" spans="1:12" ht="16.5" thickBot="1">
      <c r="A106" s="50" t="s">
        <v>31</v>
      </c>
      <c r="B106" s="51"/>
      <c r="C106" s="35">
        <f>VLOOKUP(C93,'[2]Administratif'!$CT$5:$DO$17,9,FALSE)</f>
        <v>822</v>
      </c>
      <c r="D106" s="35">
        <f>VLOOKUP(D93,'[2]Administratif'!$CT$5:$DO$17,10,FALSE)</f>
        <v>802</v>
      </c>
      <c r="E106" s="35">
        <f>VLOOKUP(E93,'[2]Administratif'!$CT$5:$DO$17,11,FALSE)</f>
        <v>746</v>
      </c>
      <c r="F106" s="35">
        <f>VLOOKUP(F93,'[2]Administratif'!$CT$5:$DO$17,12,FALSE)</f>
        <v>814</v>
      </c>
      <c r="G106" s="35">
        <f>VLOOKUP(G93,'[2]Administratif'!$CT$5:$DO$13,13,FALSE)</f>
        <v>874</v>
      </c>
      <c r="H106" s="35">
        <f>VLOOKUP(H93,'[2]Administratif'!$CT$5:$DO$17,14,FALSE)</f>
        <v>855</v>
      </c>
      <c r="I106" s="35">
        <f>VLOOKUP(I93,'[2]Administratif'!$CT$5:$DO$17,15,FALSE)</f>
        <v>826</v>
      </c>
      <c r="J106" s="32">
        <f>SUM(C106:I106)</f>
        <v>5739</v>
      </c>
      <c r="K106" s="32">
        <f>SUM(VLOOKUP($C93,'[2]Administratif'!$CT$87:$ED$96,11,FALSE),VLOOKUP($D93,'[2]Administratif'!$CT$87:$ED$96,12,FALSE),VLOOKUP($E93,'[2]Administratif'!$CT$87:$ED$96,13,FALSE),VLOOKUP($F93,'[2]Administratif'!$CT$87:$ED$96,14,FALSE),VLOOKUP($G93,'[2]Administratif'!$CT$87:$ED$96,15,FALSE),VLOOKUP($H93,'[2]Administratif'!$CT$87:$ED$96,16,FALSE),VLOOKUP($I93,'[2]Administratif'!$CT$87:$ED$96,17,FALSE))</f>
        <v>35</v>
      </c>
      <c r="L106" s="36">
        <f>IF(J106=0,"",SUM(J106/K106))</f>
        <v>163.97142857142856</v>
      </c>
    </row>
    <row r="107" spans="1:12" ht="16.5" thickBot="1">
      <c r="A107" s="50" t="s">
        <v>32</v>
      </c>
      <c r="B107" s="51"/>
      <c r="C107" s="37">
        <f aca="true" t="shared" si="11" ref="C107:I107">IF(C105=0,"",IF(AND(C105=0,C106=0),"",IF(C105&gt;C106,3,(IF(C105&lt;C106,1,(IF(C105=C106,2)))))))</f>
        <v>1</v>
      </c>
      <c r="D107" s="37">
        <f t="shared" si="11"/>
        <v>3</v>
      </c>
      <c r="E107" s="37">
        <f t="shared" si="11"/>
        <v>3</v>
      </c>
      <c r="F107" s="37">
        <f t="shared" si="11"/>
        <v>1</v>
      </c>
      <c r="G107" s="37">
        <f t="shared" si="11"/>
        <v>1</v>
      </c>
      <c r="H107" s="37">
        <f t="shared" si="11"/>
        <v>1</v>
      </c>
      <c r="I107" s="37">
        <f t="shared" si="11"/>
        <v>1</v>
      </c>
      <c r="J107" s="32">
        <f>SUM(C107:I107)</f>
        <v>11</v>
      </c>
      <c r="K107" s="38"/>
      <c r="L107" s="39"/>
    </row>
    <row r="108" spans="1:12" ht="15.75">
      <c r="A108" s="52" t="s">
        <v>33</v>
      </c>
      <c r="B108" s="53"/>
      <c r="C108" s="40"/>
      <c r="D108" s="40"/>
      <c r="E108" s="40"/>
      <c r="F108" s="41"/>
      <c r="G108" s="41"/>
      <c r="H108" s="41"/>
      <c r="I108" s="41"/>
      <c r="J108" s="54"/>
      <c r="K108" s="55"/>
      <c r="L108" s="55"/>
    </row>
    <row r="109" spans="1:12" ht="18.75">
      <c r="A109" s="42" t="str">
        <f>A1</f>
        <v>CHAMPIONNAT DES CLUBS HOMMES 2016</v>
      </c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44"/>
    </row>
    <row r="110" spans="1:12" ht="18.75">
      <c r="A110" s="42" t="str">
        <f>A2</f>
        <v>REGIONALE 1 - 2ème Journée - 05 Juin 2016 - Yvetôt</v>
      </c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44"/>
    </row>
    <row r="111" spans="1:12" ht="141.75">
      <c r="A111" s="45" t="str">
        <f>'[2]Administratif'!J11</f>
        <v>BCA EVREUX</v>
      </c>
      <c r="B111" s="46"/>
      <c r="C111" s="23" t="str">
        <f>VLOOKUP($A111,'[2]Administratif'!$BU$20:$CO$31,13,FALSE)</f>
        <v>BCRD ROUEN 1</v>
      </c>
      <c r="D111" s="23" t="str">
        <f>VLOOKUP($A111,'[2]Administratif'!$BU$20:$CO$31,14,FALSE)</f>
        <v>T.O. LE HAVRE 1</v>
      </c>
      <c r="E111" s="23" t="str">
        <f>VLOOKUP($A111,'[2]Administratif'!$BU$20:$CO$31,15,FALSE)</f>
        <v>BELVEDERE DIEPPE</v>
      </c>
      <c r="F111" s="23" t="str">
        <f>VLOOKUP($A111,'[2]Administratif'!$BU$20:$CO$31,16,FALSE)</f>
        <v>COR SANDOUVILLE</v>
      </c>
      <c r="G111" s="23" t="str">
        <f>VLOOKUP($A111,'[2]Administratif'!$BU$20:$CO$31,17,FALSE)</f>
        <v>CBC YVETÔT 1</v>
      </c>
      <c r="H111" s="23" t="str">
        <f>VLOOKUP($A111,'[2]Administratif'!$BU$20:$CO$31,18,FALSE)</f>
        <v>LES TITANS ROUEN</v>
      </c>
      <c r="I111" s="23" t="str">
        <f>VLOOKUP($A111,'[2]Administratif'!$BU$20:$CO$31,19,FALSE)</f>
        <v>DRAKKAR BOWL</v>
      </c>
      <c r="J111" s="24" t="s">
        <v>10</v>
      </c>
      <c r="K111" s="24" t="s">
        <v>11</v>
      </c>
      <c r="L111" s="24" t="s">
        <v>12</v>
      </c>
    </row>
    <row r="112" spans="1:12" ht="15.75">
      <c r="A112" s="25" t="s">
        <v>13</v>
      </c>
      <c r="B112" s="26" t="s">
        <v>14</v>
      </c>
      <c r="C112" s="27">
        <f>VLOOKUP($A111,'[2]Administratif'!$J$5:$AV$16,16,FALSE)</f>
        <v>2</v>
      </c>
      <c r="D112" s="27">
        <f>VLOOKUP($A111,'[2]Administratif'!$J$5:$AV$16,17,FALSE)</f>
        <v>5</v>
      </c>
      <c r="E112" s="27">
        <f>VLOOKUP($A111,'[2]Administratif'!$J$5:$AV$16,18,FALSE)</f>
        <v>7</v>
      </c>
      <c r="F112" s="27">
        <f>VLOOKUP($A111,'[2]Administratif'!$J$5:$AV$16,19,FALSE)</f>
        <v>4</v>
      </c>
      <c r="G112" s="27">
        <f>VLOOKUP($A111,'[2]Administratif'!$J$5:$AV$16,20,FALSE)</f>
        <v>8</v>
      </c>
      <c r="H112" s="27">
        <f>VLOOKUP($A111,'[2]Administratif'!$J$5:$AV$16,21,FALSE)</f>
        <v>1</v>
      </c>
      <c r="I112" s="27">
        <f>VLOOKUP($A111,'[2]Administratif'!$J$5:$AV$16,22,FALSE)</f>
        <v>6</v>
      </c>
      <c r="J112" s="47"/>
      <c r="K112" s="48"/>
      <c r="L112" s="49"/>
    </row>
    <row r="113" spans="1:12" ht="15.75">
      <c r="A113" s="28" t="str">
        <f>'[2]Saisie'!E68</f>
        <v>2 63894</v>
      </c>
      <c r="B113" s="29" t="str">
        <f>'[2]Saisie'!F68</f>
        <v>FERET Michel</v>
      </c>
      <c r="C113" s="30">
        <f>'[2]Saisie'!R68</f>
        <v>178</v>
      </c>
      <c r="D113" s="30">
        <f>'[2]Saisie'!S68</f>
        <v>150</v>
      </c>
      <c r="E113" s="30">
        <f>'[2]Saisie'!T68</f>
        <v>155</v>
      </c>
      <c r="F113" s="30">
        <f>'[2]Saisie'!U68</f>
        <v>0</v>
      </c>
      <c r="G113" s="30">
        <f>'[2]Saisie'!V68</f>
        <v>152</v>
      </c>
      <c r="H113" s="30">
        <f>'[2]Saisie'!W68</f>
        <v>179</v>
      </c>
      <c r="I113" s="30">
        <f>'[2]Saisie'!X68</f>
        <v>168</v>
      </c>
      <c r="J113" s="30">
        <f>'[2]Saisie'!Y68</f>
        <v>982</v>
      </c>
      <c r="K113" s="30">
        <f>'[2]Saisie'!Z68</f>
        <v>6</v>
      </c>
      <c r="L113" s="31">
        <f>'[2]Saisie'!AA68</f>
        <v>163.66666666666666</v>
      </c>
    </row>
    <row r="114" spans="1:12" ht="15.75">
      <c r="A114" s="28" t="str">
        <f>'[2]Saisie'!E69</f>
        <v>2 64224</v>
      </c>
      <c r="B114" s="29" t="str">
        <f>'[2]Saisie'!F69</f>
        <v>MAGUERO Maxence</v>
      </c>
      <c r="C114" s="30">
        <f>'[2]Saisie'!R69</f>
        <v>195</v>
      </c>
      <c r="D114" s="30">
        <f>'[2]Saisie'!S69</f>
        <v>169</v>
      </c>
      <c r="E114" s="30">
        <f>'[2]Saisie'!T69</f>
        <v>209</v>
      </c>
      <c r="F114" s="30">
        <f>'[2]Saisie'!U69</f>
        <v>190</v>
      </c>
      <c r="G114" s="30">
        <f>'[2]Saisie'!V69</f>
        <v>204</v>
      </c>
      <c r="H114" s="30">
        <f>'[2]Saisie'!W69</f>
        <v>158</v>
      </c>
      <c r="I114" s="30">
        <f>'[2]Saisie'!X69</f>
        <v>163</v>
      </c>
      <c r="J114" s="30">
        <f>'[2]Saisie'!Y69</f>
        <v>1288</v>
      </c>
      <c r="K114" s="30">
        <f>'[2]Saisie'!Z69</f>
        <v>7</v>
      </c>
      <c r="L114" s="31">
        <f>'[2]Saisie'!AA69</f>
        <v>184</v>
      </c>
    </row>
    <row r="115" spans="1:12" ht="15.75">
      <c r="A115" s="28" t="str">
        <f>'[2]Saisie'!E70</f>
        <v>98 40906</v>
      </c>
      <c r="B115" s="29" t="str">
        <f>'[2]Saisie'!F70</f>
        <v>HOMBOURGER Luc</v>
      </c>
      <c r="C115" s="30">
        <f>'[2]Saisie'!R70</f>
        <v>125</v>
      </c>
      <c r="D115" s="30">
        <f>'[2]Saisie'!S70</f>
        <v>0</v>
      </c>
      <c r="E115" s="30">
        <f>'[2]Saisie'!T70</f>
        <v>168</v>
      </c>
      <c r="F115" s="30">
        <f>'[2]Saisie'!U70</f>
        <v>118</v>
      </c>
      <c r="G115" s="30">
        <f>'[2]Saisie'!V70</f>
        <v>136</v>
      </c>
      <c r="H115" s="30">
        <f>'[2]Saisie'!W70</f>
        <v>180</v>
      </c>
      <c r="I115" s="30">
        <f>'[2]Saisie'!X70</f>
        <v>189</v>
      </c>
      <c r="J115" s="30">
        <f>'[2]Saisie'!Y70</f>
        <v>916</v>
      </c>
      <c r="K115" s="30">
        <f>'[2]Saisie'!Z70</f>
        <v>6</v>
      </c>
      <c r="L115" s="31">
        <f>'[2]Saisie'!AA70</f>
        <v>152.66666666666666</v>
      </c>
    </row>
    <row r="116" spans="1:12" ht="15.75">
      <c r="A116" s="28" t="str">
        <f>'[2]Saisie'!E71</f>
        <v>9 97833</v>
      </c>
      <c r="B116" s="29" t="str">
        <f>'[2]Saisie'!F71</f>
        <v>LE GALL Pascal</v>
      </c>
      <c r="C116" s="30">
        <f>'[2]Saisie'!R71</f>
        <v>146</v>
      </c>
      <c r="D116" s="30">
        <f>'[2]Saisie'!S71</f>
        <v>131</v>
      </c>
      <c r="E116" s="30">
        <f>'[2]Saisie'!T71</f>
        <v>0</v>
      </c>
      <c r="F116" s="30">
        <f>'[2]Saisie'!U71</f>
        <v>156</v>
      </c>
      <c r="G116" s="30">
        <f>'[2]Saisie'!V71</f>
        <v>0</v>
      </c>
      <c r="H116" s="30">
        <f>'[2]Saisie'!W71</f>
        <v>142</v>
      </c>
      <c r="I116" s="30">
        <f>'[2]Saisie'!X71</f>
        <v>0</v>
      </c>
      <c r="J116" s="30">
        <f>'[2]Saisie'!Y71</f>
        <v>575</v>
      </c>
      <c r="K116" s="30">
        <f>'[2]Saisie'!Z71</f>
        <v>4</v>
      </c>
      <c r="L116" s="31">
        <f>'[2]Saisie'!AA71</f>
        <v>143.75</v>
      </c>
    </row>
    <row r="117" spans="1:12" ht="15.75">
      <c r="A117" s="28" t="str">
        <f>'[2]Saisie'!E72</f>
        <v>3 64834</v>
      </c>
      <c r="B117" s="29" t="str">
        <f>'[2]Saisie'!F72</f>
        <v>MAGUERO Philippe</v>
      </c>
      <c r="C117" s="30">
        <f>'[2]Saisie'!R72</f>
        <v>178</v>
      </c>
      <c r="D117" s="30">
        <f>'[2]Saisie'!S72</f>
        <v>169</v>
      </c>
      <c r="E117" s="30">
        <f>'[2]Saisie'!T72</f>
        <v>164</v>
      </c>
      <c r="F117" s="30">
        <f>'[2]Saisie'!U72</f>
        <v>155</v>
      </c>
      <c r="G117" s="30">
        <f>'[2]Saisie'!V72</f>
        <v>115</v>
      </c>
      <c r="H117" s="30">
        <f>'[2]Saisie'!W72</f>
        <v>0</v>
      </c>
      <c r="I117" s="30">
        <f>'[2]Saisie'!X72</f>
        <v>188</v>
      </c>
      <c r="J117" s="30">
        <f>'[2]Saisie'!Y72</f>
        <v>969</v>
      </c>
      <c r="K117" s="30">
        <f>'[2]Saisie'!Z72</f>
        <v>6</v>
      </c>
      <c r="L117" s="31">
        <f>'[2]Saisie'!AA72</f>
        <v>161.5</v>
      </c>
    </row>
    <row r="118" spans="1:12" ht="15.75">
      <c r="A118" s="28" t="str">
        <f>'[2]Saisie'!E73</f>
        <v>87 51459</v>
      </c>
      <c r="B118" s="29" t="str">
        <f>'[2]Saisie'!F73</f>
        <v>ESCARBASSIERE Serge</v>
      </c>
      <c r="C118" s="30">
        <f>'[2]Saisie'!R73</f>
        <v>0</v>
      </c>
      <c r="D118" s="30">
        <f>'[2]Saisie'!S73</f>
        <v>170</v>
      </c>
      <c r="E118" s="30">
        <f>'[2]Saisie'!T73</f>
        <v>157</v>
      </c>
      <c r="F118" s="30">
        <f>'[2]Saisie'!U73</f>
        <v>142</v>
      </c>
      <c r="G118" s="30">
        <f>'[2]Saisie'!V73</f>
        <v>136</v>
      </c>
      <c r="H118" s="30">
        <f>'[2]Saisie'!W73</f>
        <v>169</v>
      </c>
      <c r="I118" s="30">
        <f>'[2]Saisie'!X73</f>
        <v>179</v>
      </c>
      <c r="J118" s="30">
        <f>'[2]Saisie'!Y73</f>
        <v>953</v>
      </c>
      <c r="K118" s="30">
        <f>'[2]Saisie'!Z73</f>
        <v>6</v>
      </c>
      <c r="L118" s="31">
        <f>'[2]Saisie'!AA73</f>
        <v>158.83333333333334</v>
      </c>
    </row>
    <row r="119" spans="1:12" ht="15.75">
      <c r="A119" s="28">
        <f>'[2]Saisie'!E74</f>
        <v>0</v>
      </c>
      <c r="B119" s="29">
        <f>'[2]Saisie'!F74</f>
      </c>
      <c r="C119" s="30">
        <f>'[2]Saisie'!R74</f>
        <v>0</v>
      </c>
      <c r="D119" s="30">
        <f>'[2]Saisie'!S74</f>
        <v>0</v>
      </c>
      <c r="E119" s="30">
        <f>'[2]Saisie'!T74</f>
        <v>0</v>
      </c>
      <c r="F119" s="30">
        <f>'[2]Saisie'!U74</f>
        <v>0</v>
      </c>
      <c r="G119" s="30">
        <f>'[2]Saisie'!V74</f>
        <v>0</v>
      </c>
      <c r="H119" s="30">
        <f>'[2]Saisie'!W74</f>
        <v>0</v>
      </c>
      <c r="I119" s="30">
        <f>'[2]Saisie'!X74</f>
        <v>0</v>
      </c>
      <c r="J119" s="30">
        <f>'[2]Saisie'!Y74</f>
      </c>
      <c r="K119" s="30">
        <f>'[2]Saisie'!Z74</f>
      </c>
      <c r="L119" s="31">
        <f>'[2]Saisie'!AA74</f>
      </c>
    </row>
    <row r="120" spans="1:12" ht="15.75">
      <c r="A120" s="28">
        <f>'[2]Saisie'!E75</f>
        <v>0</v>
      </c>
      <c r="B120" s="29">
        <f>'[2]Saisie'!F75</f>
      </c>
      <c r="C120" s="30">
        <f>'[2]Saisie'!R75</f>
        <v>0</v>
      </c>
      <c r="D120" s="30">
        <f>'[2]Saisie'!S75</f>
        <v>0</v>
      </c>
      <c r="E120" s="30">
        <f>'[2]Saisie'!T75</f>
        <v>0</v>
      </c>
      <c r="F120" s="30">
        <f>'[2]Saisie'!U75</f>
        <v>0</v>
      </c>
      <c r="G120" s="30">
        <f>'[2]Saisie'!V75</f>
        <v>0</v>
      </c>
      <c r="H120" s="30">
        <f>'[2]Saisie'!W75</f>
        <v>0</v>
      </c>
      <c r="I120" s="30">
        <f>'[2]Saisie'!X75</f>
        <v>0</v>
      </c>
      <c r="J120" s="30">
        <f>'[2]Saisie'!Y75</f>
      </c>
      <c r="K120" s="30">
        <f>'[2]Saisie'!Z75</f>
      </c>
      <c r="L120" s="31">
        <f>'[2]Saisie'!AA75</f>
      </c>
    </row>
    <row r="121" spans="1:12" ht="15.75">
      <c r="A121" s="28">
        <f>'[2]Saisie'!E76</f>
        <v>0</v>
      </c>
      <c r="B121" s="29">
        <f>'[2]Saisie'!F76</f>
      </c>
      <c r="C121" s="30">
        <f>'[2]Saisie'!R76</f>
        <v>0</v>
      </c>
      <c r="D121" s="30">
        <f>'[2]Saisie'!S76</f>
        <v>0</v>
      </c>
      <c r="E121" s="30">
        <f>'[2]Saisie'!T76</f>
        <v>0</v>
      </c>
      <c r="F121" s="30">
        <f>'[2]Saisie'!U76</f>
        <v>0</v>
      </c>
      <c r="G121" s="30">
        <f>'[2]Saisie'!V76</f>
        <v>0</v>
      </c>
      <c r="H121" s="30">
        <f>'[2]Saisie'!W76</f>
        <v>0</v>
      </c>
      <c r="I121" s="30">
        <f>'[2]Saisie'!X76</f>
        <v>0</v>
      </c>
      <c r="J121" s="30">
        <f>'[2]Saisie'!Y76</f>
      </c>
      <c r="K121" s="30">
        <f>'[2]Saisie'!Z76</f>
      </c>
      <c r="L121" s="31">
        <f>'[2]Saisie'!AA76</f>
      </c>
    </row>
    <row r="122" spans="1:12" ht="16.5" thickBot="1">
      <c r="A122" s="28">
        <f>'[2]Saisie'!E77</f>
        <v>0</v>
      </c>
      <c r="B122" s="29">
        <f>'[2]Saisie'!F77</f>
      </c>
      <c r="C122" s="30">
        <f>'[2]Saisie'!R77</f>
        <v>0</v>
      </c>
      <c r="D122" s="30">
        <f>'[2]Saisie'!S77</f>
        <v>0</v>
      </c>
      <c r="E122" s="30">
        <f>'[2]Saisie'!T77</f>
        <v>0</v>
      </c>
      <c r="F122" s="30">
        <f>'[2]Saisie'!U77</f>
        <v>0</v>
      </c>
      <c r="G122" s="30">
        <f>'[2]Saisie'!V77</f>
        <v>0</v>
      </c>
      <c r="H122" s="30">
        <f>'[2]Saisie'!W77</f>
        <v>0</v>
      </c>
      <c r="I122" s="30">
        <f>'[2]Saisie'!X77</f>
        <v>0</v>
      </c>
      <c r="J122" s="30">
        <f>'[2]Saisie'!Y77</f>
      </c>
      <c r="K122" s="30">
        <f>'[2]Saisie'!Z77</f>
      </c>
      <c r="L122" s="31">
        <f>'[2]Saisie'!AA77</f>
      </c>
    </row>
    <row r="123" spans="1:12" ht="16.5" thickBot="1">
      <c r="A123" s="50" t="s">
        <v>30</v>
      </c>
      <c r="B123" s="51"/>
      <c r="C123" s="32">
        <f aca="true" t="shared" si="12" ref="C123:I123">SUM(C113:C122)</f>
        <v>822</v>
      </c>
      <c r="D123" s="32">
        <f t="shared" si="12"/>
        <v>789</v>
      </c>
      <c r="E123" s="32">
        <f t="shared" si="12"/>
        <v>853</v>
      </c>
      <c r="F123" s="32">
        <f t="shared" si="12"/>
        <v>761</v>
      </c>
      <c r="G123" s="32">
        <f t="shared" si="12"/>
        <v>743</v>
      </c>
      <c r="H123" s="32">
        <f t="shared" si="12"/>
        <v>828</v>
      </c>
      <c r="I123" s="32">
        <f t="shared" si="12"/>
        <v>887</v>
      </c>
      <c r="J123" s="32">
        <f>SUM(J113:J122)</f>
        <v>5683</v>
      </c>
      <c r="K123" s="33">
        <f>SUM(K113:K122)</f>
        <v>35</v>
      </c>
      <c r="L123" s="34">
        <f>IF(J123=0,"",SUM(J123/K123))</f>
        <v>162.37142857142857</v>
      </c>
    </row>
    <row r="124" spans="1:12" ht="16.5" thickBot="1">
      <c r="A124" s="50" t="s">
        <v>31</v>
      </c>
      <c r="B124" s="51"/>
      <c r="C124" s="35">
        <f>VLOOKUP(C111,'[2]Administratif'!$CT$5:$DO$17,9,FALSE)</f>
        <v>739</v>
      </c>
      <c r="D124" s="35">
        <f>VLOOKUP(D111,'[2]Administratif'!$CT$5:$DO$17,10,FALSE)</f>
        <v>763</v>
      </c>
      <c r="E124" s="35">
        <f>VLOOKUP(E111,'[2]Administratif'!$CT$5:$DO$17,11,FALSE)</f>
        <v>890</v>
      </c>
      <c r="F124" s="35">
        <f>VLOOKUP(F111,'[2]Administratif'!$CT$5:$DO$17,12,FALSE)</f>
        <v>815</v>
      </c>
      <c r="G124" s="35">
        <f>VLOOKUP(G111,'[2]Administratif'!$CT$5:$DO$13,13,FALSE)</f>
        <v>746</v>
      </c>
      <c r="H124" s="35">
        <f>VLOOKUP(H111,'[2]Administratif'!$CT$5:$DO$17,14,FALSE)</f>
        <v>863</v>
      </c>
      <c r="I124" s="35">
        <f>VLOOKUP(I111,'[2]Administratif'!$CT$5:$DO$17,15,FALSE)</f>
        <v>874</v>
      </c>
      <c r="J124" s="32">
        <f>SUM(C124:I124)</f>
        <v>5690</v>
      </c>
      <c r="K124" s="32">
        <f>SUM(VLOOKUP($C111,'[2]Administratif'!$CT$87:$ED$96,11,FALSE),VLOOKUP($D111,'[2]Administratif'!$CT$87:$ED$96,12,FALSE),VLOOKUP($E111,'[2]Administratif'!$CT$87:$ED$96,13,FALSE),VLOOKUP($F111,'[2]Administratif'!$CT$87:$ED$96,14,FALSE),VLOOKUP($G111,'[2]Administratif'!$CT$87:$ED$96,15,FALSE),VLOOKUP($H111,'[2]Administratif'!$CT$87:$ED$96,16,FALSE),VLOOKUP($I111,'[2]Administratif'!$CT$87:$ED$96,17,FALSE))</f>
        <v>35</v>
      </c>
      <c r="L124" s="36">
        <f>IF(J124=0,"",SUM(J124/K124))</f>
        <v>162.57142857142858</v>
      </c>
    </row>
    <row r="125" spans="1:12" ht="16.5" thickBot="1">
      <c r="A125" s="50" t="s">
        <v>32</v>
      </c>
      <c r="B125" s="51"/>
      <c r="C125" s="37">
        <f aca="true" t="shared" si="13" ref="C125:I125">IF(C123=0,"",IF(AND(C123=0,C124=0),"",IF(C123&gt;C124,3,(IF(C123&lt;C124,1,(IF(C123=C124,2)))))))</f>
        <v>3</v>
      </c>
      <c r="D125" s="37">
        <f t="shared" si="13"/>
        <v>3</v>
      </c>
      <c r="E125" s="37">
        <f t="shared" si="13"/>
        <v>1</v>
      </c>
      <c r="F125" s="37">
        <f t="shared" si="13"/>
        <v>1</v>
      </c>
      <c r="G125" s="37">
        <f t="shared" si="13"/>
        <v>1</v>
      </c>
      <c r="H125" s="37">
        <f t="shared" si="13"/>
        <v>1</v>
      </c>
      <c r="I125" s="37">
        <f t="shared" si="13"/>
        <v>3</v>
      </c>
      <c r="J125" s="32">
        <f>SUM(C125:I125)</f>
        <v>13</v>
      </c>
      <c r="K125" s="38"/>
      <c r="L125" s="39"/>
    </row>
    <row r="126" spans="1:12" ht="15.75">
      <c r="A126" s="52" t="s">
        <v>33</v>
      </c>
      <c r="B126" s="53"/>
      <c r="C126" s="40"/>
      <c r="D126" s="40"/>
      <c r="E126" s="40"/>
      <c r="F126" s="41"/>
      <c r="G126" s="41"/>
      <c r="H126" s="41"/>
      <c r="I126" s="41"/>
      <c r="J126" s="54"/>
      <c r="K126" s="55"/>
      <c r="L126" s="55"/>
    </row>
    <row r="127" spans="1:12" ht="18.75">
      <c r="A127" s="42" t="str">
        <f>A1</f>
        <v>CHAMPIONNAT DES CLUBS HOMMES 2016</v>
      </c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44"/>
    </row>
    <row r="128" spans="1:12" ht="18.75">
      <c r="A128" s="42" t="str">
        <f>A2</f>
        <v>REGIONALE 1 - 2ème Journée - 05 Juin 2016 - Yvetôt</v>
      </c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4"/>
    </row>
    <row r="129" spans="1:12" ht="141.75">
      <c r="A129" s="45" t="str">
        <f>'[2]Administratif'!J12</f>
        <v>LES TITANS ROUEN</v>
      </c>
      <c r="B129" s="46"/>
      <c r="C129" s="23" t="str">
        <f>VLOOKUP($A129,'[2]Administratif'!$BU$20:$CO$31,13,FALSE)</f>
        <v>T.O. LE HAVRE 1</v>
      </c>
      <c r="D129" s="23" t="str">
        <f>VLOOKUP($A129,'[2]Administratif'!$BU$20:$CO$31,14,FALSE)</f>
        <v>BCRD ROUEN 1</v>
      </c>
      <c r="E129" s="23" t="str">
        <f>VLOOKUP($A129,'[2]Administratif'!$BU$20:$CO$31,15,FALSE)</f>
        <v>COR SANDOUVILLE</v>
      </c>
      <c r="F129" s="23" t="str">
        <f>VLOOKUP($A129,'[2]Administratif'!$BU$20:$CO$31,16,FALSE)</f>
        <v>BELVEDERE DIEPPE</v>
      </c>
      <c r="G129" s="23" t="str">
        <f>VLOOKUP($A129,'[2]Administratif'!$BU$20:$CO$31,17,FALSE)</f>
        <v>DRAKKAR BOWL</v>
      </c>
      <c r="H129" s="23" t="str">
        <f>VLOOKUP($A129,'[2]Administratif'!$BU$20:$CO$31,18,FALSE)</f>
        <v>BCA EVREUX</v>
      </c>
      <c r="I129" s="23" t="str">
        <f>VLOOKUP($A129,'[2]Administratif'!$BU$20:$CO$31,19,FALSE)</f>
        <v>CBC YVETÔT 1</v>
      </c>
      <c r="J129" s="24" t="s">
        <v>10</v>
      </c>
      <c r="K129" s="24" t="s">
        <v>11</v>
      </c>
      <c r="L129" s="24" t="s">
        <v>12</v>
      </c>
    </row>
    <row r="130" spans="1:12" ht="15.75">
      <c r="A130" s="25" t="s">
        <v>13</v>
      </c>
      <c r="B130" s="26" t="s">
        <v>14</v>
      </c>
      <c r="C130" s="27">
        <f>VLOOKUP($A129,'[2]Administratif'!$J$5:$AV$16,16,FALSE)</f>
        <v>3</v>
      </c>
      <c r="D130" s="27">
        <f>VLOOKUP($A129,'[2]Administratif'!$J$5:$AV$16,17,FALSE)</f>
        <v>8</v>
      </c>
      <c r="E130" s="27">
        <f>VLOOKUP($A129,'[2]Administratif'!$J$5:$AV$16,18,FALSE)</f>
        <v>6</v>
      </c>
      <c r="F130" s="27">
        <f>VLOOKUP($A129,'[2]Administratif'!$J$5:$AV$16,19,FALSE)</f>
        <v>1</v>
      </c>
      <c r="G130" s="27">
        <f>VLOOKUP($A129,'[2]Administratif'!$J$5:$AV$16,20,FALSE)</f>
        <v>5</v>
      </c>
      <c r="H130" s="27">
        <f>VLOOKUP($A129,'[2]Administratif'!$J$5:$AV$16,21,FALSE)</f>
        <v>2</v>
      </c>
      <c r="I130" s="27">
        <f>VLOOKUP($A129,'[2]Administratif'!$J$5:$AV$16,22,FALSE)</f>
        <v>7</v>
      </c>
      <c r="J130" s="47"/>
      <c r="K130" s="48"/>
      <c r="L130" s="49"/>
    </row>
    <row r="131" spans="1:12" ht="15.75">
      <c r="A131" s="28" t="str">
        <f>'[2]Saisie'!E78</f>
        <v>10 100505</v>
      </c>
      <c r="B131" s="29" t="str">
        <f>'[2]Saisie'!F78</f>
        <v>MALANDIN Jason</v>
      </c>
      <c r="C131" s="30">
        <f>'[2]Saisie'!R78</f>
        <v>212</v>
      </c>
      <c r="D131" s="30">
        <f>'[2]Saisie'!S78</f>
        <v>174</v>
      </c>
      <c r="E131" s="30">
        <f>'[2]Saisie'!T78</f>
        <v>168</v>
      </c>
      <c r="F131" s="30">
        <f>'[2]Saisie'!U78</f>
        <v>210</v>
      </c>
      <c r="G131" s="30">
        <f>'[2]Saisie'!V78</f>
        <v>225</v>
      </c>
      <c r="H131" s="30">
        <f>'[2]Saisie'!W78</f>
        <v>190</v>
      </c>
      <c r="I131" s="30">
        <f>'[2]Saisie'!X78</f>
        <v>187</v>
      </c>
      <c r="J131" s="30">
        <f>'[2]Saisie'!Y78</f>
        <v>1366</v>
      </c>
      <c r="K131" s="30">
        <f>'[2]Saisie'!Z78</f>
        <v>7</v>
      </c>
      <c r="L131" s="31">
        <f>'[2]Saisie'!AA78</f>
        <v>195.14285714285714</v>
      </c>
    </row>
    <row r="132" spans="1:12" ht="15.75">
      <c r="A132" s="28" t="str">
        <f>'[2]Saisie'!E79</f>
        <v>0 60313</v>
      </c>
      <c r="B132" s="29" t="str">
        <f>'[2]Saisie'!F79</f>
        <v>CHEVALIER Cédric</v>
      </c>
      <c r="C132" s="30">
        <f>'[2]Saisie'!R79</f>
        <v>158</v>
      </c>
      <c r="D132" s="30">
        <f>'[2]Saisie'!S79</f>
        <v>166</v>
      </c>
      <c r="E132" s="30">
        <f>'[2]Saisie'!T79</f>
        <v>193</v>
      </c>
      <c r="F132" s="30">
        <f>'[2]Saisie'!U79</f>
        <v>167</v>
      </c>
      <c r="G132" s="30">
        <f>'[2]Saisie'!V79</f>
        <v>204</v>
      </c>
      <c r="H132" s="30">
        <f>'[2]Saisie'!W79</f>
        <v>166</v>
      </c>
      <c r="I132" s="30">
        <f>'[2]Saisie'!X79</f>
        <v>181</v>
      </c>
      <c r="J132" s="30">
        <f>'[2]Saisie'!Y79</f>
        <v>1235</v>
      </c>
      <c r="K132" s="30">
        <f>'[2]Saisie'!Z79</f>
        <v>7</v>
      </c>
      <c r="L132" s="31">
        <f>'[2]Saisie'!AA79</f>
        <v>176.42857142857142</v>
      </c>
    </row>
    <row r="133" spans="1:12" ht="15.75">
      <c r="A133" s="28" t="str">
        <f>'[2]Saisie'!E80</f>
        <v>10 99461</v>
      </c>
      <c r="B133" s="29" t="str">
        <f>'[2]Saisie'!F80</f>
        <v>CORBET Christophe</v>
      </c>
      <c r="C133" s="30">
        <f>'[2]Saisie'!R80</f>
        <v>145</v>
      </c>
      <c r="D133" s="30">
        <f>'[2]Saisie'!S80</f>
        <v>166</v>
      </c>
      <c r="E133" s="30">
        <f>'[2]Saisie'!T80</f>
        <v>158</v>
      </c>
      <c r="F133" s="30">
        <f>'[2]Saisie'!U80</f>
        <v>198</v>
      </c>
      <c r="G133" s="30">
        <f>'[2]Saisie'!V80</f>
        <v>158</v>
      </c>
      <c r="H133" s="30">
        <f>'[2]Saisie'!W80</f>
        <v>164</v>
      </c>
      <c r="I133" s="30">
        <f>'[2]Saisie'!X80</f>
        <v>202</v>
      </c>
      <c r="J133" s="30">
        <f>'[2]Saisie'!Y80</f>
        <v>1191</v>
      </c>
      <c r="K133" s="30">
        <f>'[2]Saisie'!Z80</f>
        <v>7</v>
      </c>
      <c r="L133" s="31">
        <f>'[2]Saisie'!AA80</f>
        <v>170.14285714285714</v>
      </c>
    </row>
    <row r="134" spans="1:12" ht="15.75">
      <c r="A134" s="28" t="str">
        <f>'[2]Saisie'!E81</f>
        <v>95 80576</v>
      </c>
      <c r="B134" s="29" t="str">
        <f>'[2]Saisie'!F81</f>
        <v>PELLISSON Olivier</v>
      </c>
      <c r="C134" s="30">
        <f>'[2]Saisie'!R81</f>
        <v>0</v>
      </c>
      <c r="D134" s="30">
        <f>'[2]Saisie'!S81</f>
        <v>0</v>
      </c>
      <c r="E134" s="30">
        <f>'[2]Saisie'!T81</f>
        <v>0</v>
      </c>
      <c r="F134" s="30">
        <f>'[2]Saisie'!U81</f>
        <v>0</v>
      </c>
      <c r="G134" s="30">
        <f>'[2]Saisie'!V81</f>
        <v>0</v>
      </c>
      <c r="H134" s="30">
        <f>'[2]Saisie'!W81</f>
        <v>0</v>
      </c>
      <c r="I134" s="30">
        <f>'[2]Saisie'!X81</f>
        <v>0</v>
      </c>
      <c r="J134" s="30">
        <f>'[2]Saisie'!Y81</f>
        <v>0</v>
      </c>
      <c r="K134" s="30">
        <f>'[2]Saisie'!Z81</f>
        <v>0</v>
      </c>
      <c r="L134" s="31">
        <f>'[2]Saisie'!AA81</f>
      </c>
    </row>
    <row r="135" spans="1:12" ht="15.75">
      <c r="A135" s="28" t="str">
        <f>'[2]Saisie'!E82</f>
        <v>85 13403</v>
      </c>
      <c r="B135" s="29" t="str">
        <f>'[2]Saisie'!F82</f>
        <v>DUPOST William</v>
      </c>
      <c r="C135" s="30">
        <f>'[2]Saisie'!R82</f>
        <v>168</v>
      </c>
      <c r="D135" s="30">
        <f>'[2]Saisie'!S82</f>
        <v>116</v>
      </c>
      <c r="E135" s="30">
        <f>'[2]Saisie'!T82</f>
        <v>155</v>
      </c>
      <c r="F135" s="30">
        <f>'[2]Saisie'!U82</f>
        <v>173</v>
      </c>
      <c r="G135" s="30">
        <f>'[2]Saisie'!V82</f>
        <v>193</v>
      </c>
      <c r="H135" s="30">
        <f>'[2]Saisie'!W82</f>
        <v>157</v>
      </c>
      <c r="I135" s="30">
        <f>'[2]Saisie'!X82</f>
        <v>166</v>
      </c>
      <c r="J135" s="30">
        <f>'[2]Saisie'!Y82</f>
        <v>1128</v>
      </c>
      <c r="K135" s="30">
        <f>'[2]Saisie'!Z82</f>
        <v>7</v>
      </c>
      <c r="L135" s="31">
        <f>'[2]Saisie'!AA82</f>
        <v>161.14285714285714</v>
      </c>
    </row>
    <row r="136" spans="1:12" ht="15.75">
      <c r="A136" s="28" t="str">
        <f>'[2]Saisie'!E83</f>
        <v>0 60521</v>
      </c>
      <c r="B136" s="29" t="str">
        <f>'[2]Saisie'!F83</f>
        <v>CONFOLANT Benoit</v>
      </c>
      <c r="C136" s="30">
        <f>'[2]Saisie'!R83</f>
        <v>168</v>
      </c>
      <c r="D136" s="30">
        <f>'[2]Saisie'!S83</f>
        <v>180</v>
      </c>
      <c r="E136" s="30">
        <f>'[2]Saisie'!T83</f>
        <v>209</v>
      </c>
      <c r="F136" s="30">
        <f>'[2]Saisie'!U83</f>
        <v>159</v>
      </c>
      <c r="G136" s="30">
        <f>'[2]Saisie'!V83</f>
        <v>192</v>
      </c>
      <c r="H136" s="30">
        <f>'[2]Saisie'!W83</f>
        <v>186</v>
      </c>
      <c r="I136" s="30">
        <f>'[2]Saisie'!X83</f>
        <v>212</v>
      </c>
      <c r="J136" s="30">
        <f>'[2]Saisie'!Y83</f>
        <v>1306</v>
      </c>
      <c r="K136" s="30">
        <f>'[2]Saisie'!Z83</f>
        <v>7</v>
      </c>
      <c r="L136" s="31">
        <f>'[2]Saisie'!AA83</f>
        <v>186.57142857142858</v>
      </c>
    </row>
    <row r="137" spans="1:12" ht="15.75">
      <c r="A137" s="28" t="str">
        <f>'[2]Saisie'!E84</f>
        <v>0 61236</v>
      </c>
      <c r="B137" s="29" t="str">
        <f>'[2]Saisie'!F84</f>
        <v>CHEVALIER Laurent</v>
      </c>
      <c r="C137" s="30">
        <f>'[2]Saisie'!R84</f>
        <v>0</v>
      </c>
      <c r="D137" s="30">
        <f>'[2]Saisie'!S84</f>
        <v>0</v>
      </c>
      <c r="E137" s="30">
        <f>'[2]Saisie'!T84</f>
        <v>0</v>
      </c>
      <c r="F137" s="30">
        <f>'[2]Saisie'!U84</f>
        <v>0</v>
      </c>
      <c r="G137" s="30">
        <f>'[2]Saisie'!V84</f>
        <v>0</v>
      </c>
      <c r="H137" s="30">
        <f>'[2]Saisie'!W84</f>
        <v>0</v>
      </c>
      <c r="I137" s="30">
        <f>'[2]Saisie'!X84</f>
        <v>0</v>
      </c>
      <c r="J137" s="30">
        <f>'[2]Saisie'!Y84</f>
        <v>0</v>
      </c>
      <c r="K137" s="30">
        <f>'[2]Saisie'!Z84</f>
        <v>0</v>
      </c>
      <c r="L137" s="31">
        <f>'[2]Saisie'!AA84</f>
      </c>
    </row>
    <row r="138" spans="1:12" ht="15.75">
      <c r="A138" s="28">
        <f>'[2]Saisie'!E85</f>
        <v>0</v>
      </c>
      <c r="B138" s="29">
        <f>'[2]Saisie'!F85</f>
      </c>
      <c r="C138" s="30">
        <f>'[2]Saisie'!R85</f>
        <v>0</v>
      </c>
      <c r="D138" s="30">
        <f>'[2]Saisie'!S85</f>
        <v>0</v>
      </c>
      <c r="E138" s="30">
        <f>'[2]Saisie'!T85</f>
        <v>0</v>
      </c>
      <c r="F138" s="30">
        <f>'[2]Saisie'!U85</f>
        <v>0</v>
      </c>
      <c r="G138" s="30">
        <f>'[2]Saisie'!V85</f>
        <v>0</v>
      </c>
      <c r="H138" s="30">
        <f>'[2]Saisie'!W85</f>
        <v>0</v>
      </c>
      <c r="I138" s="30">
        <f>'[2]Saisie'!X85</f>
        <v>0</v>
      </c>
      <c r="J138" s="30">
        <f>'[2]Saisie'!Y85</f>
      </c>
      <c r="K138" s="30">
        <f>'[2]Saisie'!Z85</f>
      </c>
      <c r="L138" s="31">
        <f>'[2]Saisie'!AA85</f>
      </c>
    </row>
    <row r="139" spans="1:12" ht="15.75">
      <c r="A139" s="28">
        <f>'[2]Saisie'!E86</f>
        <v>0</v>
      </c>
      <c r="B139" s="29">
        <f>'[2]Saisie'!F86</f>
      </c>
      <c r="C139" s="30">
        <f>'[2]Saisie'!R86</f>
        <v>0</v>
      </c>
      <c r="D139" s="30">
        <f>'[2]Saisie'!S86</f>
        <v>0</v>
      </c>
      <c r="E139" s="30">
        <f>'[2]Saisie'!T86</f>
        <v>0</v>
      </c>
      <c r="F139" s="30">
        <f>'[2]Saisie'!U86</f>
        <v>0</v>
      </c>
      <c r="G139" s="30">
        <f>'[2]Saisie'!V86</f>
        <v>0</v>
      </c>
      <c r="H139" s="30">
        <f>'[2]Saisie'!W86</f>
        <v>0</v>
      </c>
      <c r="I139" s="30">
        <f>'[2]Saisie'!X86</f>
        <v>0</v>
      </c>
      <c r="J139" s="30">
        <f>'[2]Saisie'!Y86</f>
      </c>
      <c r="K139" s="30">
        <f>'[2]Saisie'!Z86</f>
      </c>
      <c r="L139" s="31">
        <f>'[2]Saisie'!AA86</f>
      </c>
    </row>
    <row r="140" spans="1:12" ht="16.5" thickBot="1">
      <c r="A140" s="28">
        <f>'[2]Saisie'!E87</f>
        <v>0</v>
      </c>
      <c r="B140" s="29">
        <f>'[2]Saisie'!F87</f>
      </c>
      <c r="C140" s="30">
        <f>'[2]Saisie'!R87</f>
        <v>0</v>
      </c>
      <c r="D140" s="30">
        <f>'[2]Saisie'!S87</f>
        <v>0</v>
      </c>
      <c r="E140" s="30">
        <f>'[2]Saisie'!T87</f>
        <v>0</v>
      </c>
      <c r="F140" s="30">
        <f>'[2]Saisie'!U87</f>
        <v>0</v>
      </c>
      <c r="G140" s="30">
        <f>'[2]Saisie'!V87</f>
        <v>0</v>
      </c>
      <c r="H140" s="30">
        <f>'[2]Saisie'!W87</f>
        <v>0</v>
      </c>
      <c r="I140" s="30">
        <f>'[2]Saisie'!X87</f>
        <v>0</v>
      </c>
      <c r="J140" s="30">
        <f>'[2]Saisie'!Y87</f>
      </c>
      <c r="K140" s="30">
        <f>'[2]Saisie'!Z87</f>
      </c>
      <c r="L140" s="31">
        <f>'[2]Saisie'!AA87</f>
      </c>
    </row>
    <row r="141" spans="1:12" ht="16.5" thickBot="1">
      <c r="A141" s="50" t="s">
        <v>30</v>
      </c>
      <c r="B141" s="51"/>
      <c r="C141" s="32">
        <f aca="true" t="shared" si="14" ref="C141:I141">SUM(C131:C140)</f>
        <v>851</v>
      </c>
      <c r="D141" s="32">
        <f t="shared" si="14"/>
        <v>802</v>
      </c>
      <c r="E141" s="32">
        <f t="shared" si="14"/>
        <v>883</v>
      </c>
      <c r="F141" s="32">
        <f t="shared" si="14"/>
        <v>907</v>
      </c>
      <c r="G141" s="32">
        <f t="shared" si="14"/>
        <v>972</v>
      </c>
      <c r="H141" s="32">
        <f t="shared" si="14"/>
        <v>863</v>
      </c>
      <c r="I141" s="32">
        <f t="shared" si="14"/>
        <v>948</v>
      </c>
      <c r="J141" s="32">
        <f>SUM(J131:J140)</f>
        <v>6226</v>
      </c>
      <c r="K141" s="33">
        <f>SUM(K131:K140)</f>
        <v>35</v>
      </c>
      <c r="L141" s="34">
        <f>IF(J141=0,"",SUM(J141/K141))</f>
        <v>177.88571428571427</v>
      </c>
    </row>
    <row r="142" spans="1:12" ht="16.5" thickBot="1">
      <c r="A142" s="50" t="s">
        <v>31</v>
      </c>
      <c r="B142" s="51"/>
      <c r="C142" s="35">
        <f>VLOOKUP(C129,'[2]Administratif'!$CT$5:$DO$17,9,FALSE)</f>
        <v>730</v>
      </c>
      <c r="D142" s="35">
        <f>VLOOKUP(D129,'[2]Administratif'!$CT$5:$DO$17,10,FALSE)</f>
        <v>861</v>
      </c>
      <c r="E142" s="35">
        <f>VLOOKUP(E129,'[2]Administratif'!$CT$5:$DO$17,11,FALSE)</f>
        <v>881</v>
      </c>
      <c r="F142" s="35">
        <f>VLOOKUP(F129,'[2]Administratif'!$CT$5:$DO$17,12,FALSE)</f>
        <v>820</v>
      </c>
      <c r="G142" s="35">
        <f>VLOOKUP(G129,'[2]Administratif'!$CT$5:$DO$13,13,FALSE)</f>
        <v>830</v>
      </c>
      <c r="H142" s="35">
        <f>VLOOKUP(H129,'[2]Administratif'!$CT$5:$DO$17,14,FALSE)</f>
        <v>828</v>
      </c>
      <c r="I142" s="35">
        <f>VLOOKUP(I129,'[2]Administratif'!$CT$5:$DO$17,15,FALSE)</f>
        <v>878</v>
      </c>
      <c r="J142" s="32">
        <f>SUM(C142:I142)</f>
        <v>5828</v>
      </c>
      <c r="K142" s="32">
        <f>SUM(VLOOKUP($C129,'[2]Administratif'!$CT$87:$ED$96,11,FALSE),VLOOKUP($D129,'[2]Administratif'!$CT$87:$ED$96,12,FALSE),VLOOKUP($E129,'[2]Administratif'!$CT$87:$ED$96,13,FALSE),VLOOKUP($F129,'[2]Administratif'!$CT$87:$ED$96,14,FALSE),VLOOKUP($G129,'[2]Administratif'!$CT$87:$ED$96,15,FALSE),VLOOKUP($H129,'[2]Administratif'!$CT$87:$ED$96,16,FALSE),VLOOKUP($I129,'[2]Administratif'!$CT$87:$ED$96,17,FALSE))</f>
        <v>35</v>
      </c>
      <c r="L142" s="36">
        <f>IF(J142=0,"",SUM(J142/K142))</f>
        <v>166.5142857142857</v>
      </c>
    </row>
    <row r="143" spans="1:12" ht="16.5" thickBot="1">
      <c r="A143" s="50" t="s">
        <v>32</v>
      </c>
      <c r="B143" s="51"/>
      <c r="C143" s="37">
        <f aca="true" t="shared" si="15" ref="C143:I143">IF(C141=0,"",IF(AND(C141=0,C142=0),"",IF(C141&gt;C142,3,(IF(C141&lt;C142,1,(IF(C141=C142,2)))))))</f>
        <v>3</v>
      </c>
      <c r="D143" s="37">
        <f t="shared" si="15"/>
        <v>1</v>
      </c>
      <c r="E143" s="37">
        <f t="shared" si="15"/>
        <v>3</v>
      </c>
      <c r="F143" s="37">
        <f t="shared" si="15"/>
        <v>3</v>
      </c>
      <c r="G143" s="37">
        <f t="shared" si="15"/>
        <v>3</v>
      </c>
      <c r="H143" s="37">
        <f t="shared" si="15"/>
        <v>3</v>
      </c>
      <c r="I143" s="37">
        <f t="shared" si="15"/>
        <v>3</v>
      </c>
      <c r="J143" s="32">
        <f>SUM(C143:I143)</f>
        <v>19</v>
      </c>
      <c r="K143" s="38"/>
      <c r="L143" s="39"/>
    </row>
    <row r="144" spans="1:12" ht="15.75">
      <c r="A144" s="52" t="s">
        <v>33</v>
      </c>
      <c r="B144" s="53"/>
      <c r="C144" s="40"/>
      <c r="D144" s="40"/>
      <c r="E144" s="40"/>
      <c r="F144" s="41"/>
      <c r="G144" s="41"/>
      <c r="H144" s="41"/>
      <c r="I144" s="41"/>
      <c r="J144" s="54"/>
      <c r="K144" s="55"/>
      <c r="L144" s="55"/>
    </row>
  </sheetData>
  <sheetProtection/>
  <mergeCells count="58">
    <mergeCell ref="A1:L1"/>
    <mergeCell ref="A2:L2"/>
    <mergeCell ref="A3:B3"/>
    <mergeCell ref="J4:L4"/>
    <mergeCell ref="A15:B15"/>
    <mergeCell ref="A16:B16"/>
    <mergeCell ref="A17:B17"/>
    <mergeCell ref="A18:B18"/>
    <mergeCell ref="J18:L18"/>
    <mergeCell ref="A21:B21"/>
    <mergeCell ref="J22:L22"/>
    <mergeCell ref="A33:B33"/>
    <mergeCell ref="A34:B34"/>
    <mergeCell ref="A35:B35"/>
    <mergeCell ref="A36:B36"/>
    <mergeCell ref="J36:L36"/>
    <mergeCell ref="A39:B39"/>
    <mergeCell ref="J40:L40"/>
    <mergeCell ref="A51:B51"/>
    <mergeCell ref="A52:B52"/>
    <mergeCell ref="A53:B53"/>
    <mergeCell ref="A54:B54"/>
    <mergeCell ref="J54:L54"/>
    <mergeCell ref="A57:B57"/>
    <mergeCell ref="J58:L58"/>
    <mergeCell ref="A69:B69"/>
    <mergeCell ref="A70:B70"/>
    <mergeCell ref="A71:B71"/>
    <mergeCell ref="A72:B72"/>
    <mergeCell ref="J72:L72"/>
    <mergeCell ref="A75:B75"/>
    <mergeCell ref="J76:L76"/>
    <mergeCell ref="A87:B87"/>
    <mergeCell ref="A88:B88"/>
    <mergeCell ref="A89:B89"/>
    <mergeCell ref="A90:B90"/>
    <mergeCell ref="J90:L90"/>
    <mergeCell ref="A93:B93"/>
    <mergeCell ref="J94:L94"/>
    <mergeCell ref="A105:B105"/>
    <mergeCell ref="A106:B106"/>
    <mergeCell ref="A107:B107"/>
    <mergeCell ref="A108:B108"/>
    <mergeCell ref="J108:L108"/>
    <mergeCell ref="A111:B111"/>
    <mergeCell ref="J112:L112"/>
    <mergeCell ref="A123:B123"/>
    <mergeCell ref="A124:B124"/>
    <mergeCell ref="A125:B125"/>
    <mergeCell ref="A126:B126"/>
    <mergeCell ref="J126:L126"/>
    <mergeCell ref="A129:B129"/>
    <mergeCell ref="J130:L130"/>
    <mergeCell ref="A141:B141"/>
    <mergeCell ref="A142:B142"/>
    <mergeCell ref="A143:B143"/>
    <mergeCell ref="A144:B144"/>
    <mergeCell ref="J144:L144"/>
  </mergeCells>
  <conditionalFormatting sqref="K5:L14 C5:I14 K23:L32 C23:I32 K41:L50 C41:I50 K59:L68 C59:I68 K77:L86 C77:I86 K95:L104 C95:I104 K113:L122 C113:I122 K131:L140 C131:I140">
    <cfRule type="cellIs" priority="1" dxfId="6" operator="greaterThanOrEqual" stopIfTrue="1">
      <formula>200</formula>
    </cfRule>
  </conditionalFormatting>
  <conditionalFormatting sqref="L105:L106 L15:L16 L123:L124 L33:L34 L51:L52 L69:L70 L87:L88 L141:L142">
    <cfRule type="cellIs" priority="2" dxfId="7" operator="greaterThanOrEqual" stopIfTrue="1">
      <formula>200</formula>
    </cfRule>
  </conditionalFormatting>
  <conditionalFormatting sqref="C123:I124 C105:I106 C15:I16 C33:I34 C51:I52 C69:I70 C87:I88 C141:I142">
    <cfRule type="cellIs" priority="3" dxfId="7" operator="greaterThanOrEqual" stopIfTrue="1">
      <formula>1000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zoomScalePageLayoutView="0" workbookViewId="0" topLeftCell="A1">
      <selection activeCell="P12" sqref="P12"/>
    </sheetView>
  </sheetViews>
  <sheetFormatPr defaultColWidth="11.421875" defaultRowHeight="15"/>
  <cols>
    <col min="2" max="2" width="25.140625" style="0" customWidth="1"/>
  </cols>
  <sheetData>
    <row r="1" spans="1:12" ht="18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.7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62.75">
      <c r="A3" s="62" t="s">
        <v>2</v>
      </c>
      <c r="B3" s="63"/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" t="s">
        <v>10</v>
      </c>
      <c r="K3" s="1" t="s">
        <v>11</v>
      </c>
      <c r="L3" s="1" t="s">
        <v>12</v>
      </c>
    </row>
    <row r="4" spans="1:12" ht="15.75">
      <c r="A4" s="14" t="s">
        <v>13</v>
      </c>
      <c r="B4" s="15" t="s">
        <v>14</v>
      </c>
      <c r="C4" s="16">
        <v>6</v>
      </c>
      <c r="D4" s="16">
        <v>8</v>
      </c>
      <c r="E4" s="16">
        <v>4</v>
      </c>
      <c r="F4" s="16">
        <v>10</v>
      </c>
      <c r="G4" s="16">
        <v>5</v>
      </c>
      <c r="H4" s="16">
        <v>7</v>
      </c>
      <c r="I4" s="16">
        <v>3</v>
      </c>
      <c r="J4" s="64"/>
      <c r="K4" s="65"/>
      <c r="L4" s="66"/>
    </row>
    <row r="5" spans="1:12" ht="15.75">
      <c r="A5" s="20" t="s">
        <v>15</v>
      </c>
      <c r="B5" s="19" t="s">
        <v>16</v>
      </c>
      <c r="C5" s="21">
        <v>160</v>
      </c>
      <c r="D5" s="21">
        <v>160</v>
      </c>
      <c r="E5" s="21">
        <v>143</v>
      </c>
      <c r="F5" s="21">
        <v>158</v>
      </c>
      <c r="G5" s="21">
        <v>170</v>
      </c>
      <c r="H5" s="21">
        <v>154</v>
      </c>
      <c r="I5" s="21">
        <v>137</v>
      </c>
      <c r="J5" s="21">
        <v>1082</v>
      </c>
      <c r="K5" s="21">
        <v>7</v>
      </c>
      <c r="L5" s="22">
        <v>154.57142857142858</v>
      </c>
    </row>
    <row r="6" spans="1:12" ht="15.75">
      <c r="A6" s="20" t="s">
        <v>17</v>
      </c>
      <c r="B6" s="19" t="s">
        <v>18</v>
      </c>
      <c r="C6" s="21">
        <v>165</v>
      </c>
      <c r="D6" s="21">
        <v>146</v>
      </c>
      <c r="E6" s="21">
        <v>147</v>
      </c>
      <c r="F6" s="21">
        <v>128</v>
      </c>
      <c r="G6" s="21">
        <v>143</v>
      </c>
      <c r="H6" s="21">
        <v>143</v>
      </c>
      <c r="I6" s="21">
        <v>159</v>
      </c>
      <c r="J6" s="21">
        <v>1031</v>
      </c>
      <c r="K6" s="21">
        <v>7</v>
      </c>
      <c r="L6" s="22">
        <v>147.28571428571428</v>
      </c>
    </row>
    <row r="7" spans="1:12" ht="15.75">
      <c r="A7" s="20" t="s">
        <v>19</v>
      </c>
      <c r="B7" s="19" t="s">
        <v>20</v>
      </c>
      <c r="C7" s="21">
        <v>133</v>
      </c>
      <c r="D7" s="21">
        <v>160</v>
      </c>
      <c r="E7" s="21">
        <v>149</v>
      </c>
      <c r="F7" s="21">
        <v>155</v>
      </c>
      <c r="G7" s="21">
        <v>139</v>
      </c>
      <c r="H7" s="21">
        <v>165</v>
      </c>
      <c r="I7" s="21">
        <v>163</v>
      </c>
      <c r="J7" s="21">
        <v>1064</v>
      </c>
      <c r="K7" s="21">
        <v>7</v>
      </c>
      <c r="L7" s="22">
        <v>152</v>
      </c>
    </row>
    <row r="8" spans="1:12" ht="15.75">
      <c r="A8" s="20" t="s">
        <v>21</v>
      </c>
      <c r="B8" s="19" t="s">
        <v>22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2" t="s">
        <v>23</v>
      </c>
    </row>
    <row r="9" spans="1:12" ht="15.75">
      <c r="A9" s="20" t="s">
        <v>24</v>
      </c>
      <c r="B9" s="19" t="s">
        <v>25</v>
      </c>
      <c r="C9" s="21">
        <v>161</v>
      </c>
      <c r="D9" s="21">
        <v>168</v>
      </c>
      <c r="E9" s="21">
        <v>166</v>
      </c>
      <c r="F9" s="21">
        <v>179</v>
      </c>
      <c r="G9" s="21">
        <v>203</v>
      </c>
      <c r="H9" s="21">
        <v>202</v>
      </c>
      <c r="I9" s="21">
        <v>177</v>
      </c>
      <c r="J9" s="21">
        <v>1256</v>
      </c>
      <c r="K9" s="21">
        <v>7</v>
      </c>
      <c r="L9" s="22">
        <v>179.42857142857142</v>
      </c>
    </row>
    <row r="10" spans="1:12" ht="15.75">
      <c r="A10" s="20" t="s">
        <v>26</v>
      </c>
      <c r="B10" s="19" t="s">
        <v>27</v>
      </c>
      <c r="C10" s="21">
        <v>188</v>
      </c>
      <c r="D10" s="21">
        <v>154</v>
      </c>
      <c r="E10" s="21">
        <v>191</v>
      </c>
      <c r="F10" s="21">
        <v>202</v>
      </c>
      <c r="G10" s="21">
        <v>160</v>
      </c>
      <c r="H10" s="21">
        <v>158</v>
      </c>
      <c r="I10" s="21">
        <v>161</v>
      </c>
      <c r="J10" s="21">
        <v>1214</v>
      </c>
      <c r="K10" s="21">
        <v>7</v>
      </c>
      <c r="L10" s="22">
        <v>173.42857142857142</v>
      </c>
    </row>
    <row r="11" spans="1:12" ht="15.75">
      <c r="A11" s="20" t="s">
        <v>28</v>
      </c>
      <c r="B11" s="19" t="s">
        <v>29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2" t="s">
        <v>23</v>
      </c>
    </row>
    <row r="12" spans="1:12" ht="15.75">
      <c r="A12" s="20">
        <v>0</v>
      </c>
      <c r="B12" s="19" t="s">
        <v>23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 t="s">
        <v>23</v>
      </c>
      <c r="K12" s="21" t="s">
        <v>23</v>
      </c>
      <c r="L12" s="22" t="s">
        <v>23</v>
      </c>
    </row>
    <row r="13" spans="1:12" ht="15.75">
      <c r="A13" s="20">
        <v>0</v>
      </c>
      <c r="B13" s="19" t="s">
        <v>23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 t="s">
        <v>23</v>
      </c>
      <c r="K13" s="21" t="s">
        <v>23</v>
      </c>
      <c r="L13" s="22" t="s">
        <v>23</v>
      </c>
    </row>
    <row r="14" spans="1:12" ht="16.5" thickBot="1">
      <c r="A14" s="20">
        <v>0</v>
      </c>
      <c r="B14" s="19" t="s">
        <v>23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 t="s">
        <v>23</v>
      </c>
      <c r="K14" s="21" t="s">
        <v>23</v>
      </c>
      <c r="L14" s="22" t="s">
        <v>23</v>
      </c>
    </row>
    <row r="15" spans="1:12" ht="16.5" thickBot="1">
      <c r="A15" s="67" t="s">
        <v>30</v>
      </c>
      <c r="B15" s="68"/>
      <c r="C15" s="3">
        <v>807</v>
      </c>
      <c r="D15" s="3">
        <v>788</v>
      </c>
      <c r="E15" s="3">
        <v>796</v>
      </c>
      <c r="F15" s="3">
        <v>822</v>
      </c>
      <c r="G15" s="3">
        <v>815</v>
      </c>
      <c r="H15" s="3">
        <v>822</v>
      </c>
      <c r="I15" s="3">
        <v>797</v>
      </c>
      <c r="J15" s="3">
        <v>5647</v>
      </c>
      <c r="K15" s="2">
        <v>35</v>
      </c>
      <c r="L15" s="13">
        <v>161.34285714285716</v>
      </c>
    </row>
    <row r="16" spans="1:12" ht="16.5" thickBot="1">
      <c r="A16" s="67" t="s">
        <v>31</v>
      </c>
      <c r="B16" s="68"/>
      <c r="C16" s="17">
        <v>615</v>
      </c>
      <c r="D16" s="17">
        <v>663</v>
      </c>
      <c r="E16" s="17">
        <v>662</v>
      </c>
      <c r="F16" s="17">
        <v>755</v>
      </c>
      <c r="G16" s="17">
        <v>889</v>
      </c>
      <c r="H16" s="17">
        <v>805</v>
      </c>
      <c r="I16" s="17">
        <v>832</v>
      </c>
      <c r="J16" s="3">
        <v>5221</v>
      </c>
      <c r="K16" s="3">
        <v>35</v>
      </c>
      <c r="L16" s="4">
        <v>149.17142857142858</v>
      </c>
    </row>
    <row r="17" spans="1:12" ht="16.5" thickBot="1">
      <c r="A17" s="67" t="s">
        <v>32</v>
      </c>
      <c r="B17" s="68"/>
      <c r="C17" s="5">
        <v>3</v>
      </c>
      <c r="D17" s="5">
        <v>3</v>
      </c>
      <c r="E17" s="5">
        <v>3</v>
      </c>
      <c r="F17" s="5">
        <v>3</v>
      </c>
      <c r="G17" s="5">
        <v>1</v>
      </c>
      <c r="H17" s="5">
        <v>3</v>
      </c>
      <c r="I17" s="5">
        <v>1</v>
      </c>
      <c r="J17" s="3">
        <v>17</v>
      </c>
      <c r="K17" s="6"/>
      <c r="L17" s="7"/>
    </row>
    <row r="18" spans="1:12" ht="15.75">
      <c r="A18" s="69" t="s">
        <v>33</v>
      </c>
      <c r="B18" s="70"/>
      <c r="C18" s="8"/>
      <c r="D18" s="8"/>
      <c r="E18" s="8"/>
      <c r="F18" s="9"/>
      <c r="G18" s="9"/>
      <c r="H18" s="9"/>
      <c r="I18" s="9"/>
      <c r="J18" s="58"/>
      <c r="K18" s="59"/>
      <c r="L18" s="59"/>
    </row>
    <row r="19" spans="1:12" ht="18.75">
      <c r="A19" s="10" t="s">
        <v>0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2"/>
    </row>
    <row r="20" spans="1:12" ht="18.75">
      <c r="A20" s="10" t="s">
        <v>1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2"/>
    </row>
    <row r="21" spans="1:12" ht="162.75">
      <c r="A21" s="62" t="s">
        <v>5</v>
      </c>
      <c r="B21" s="63"/>
      <c r="C21" s="18" t="s">
        <v>7</v>
      </c>
      <c r="D21" s="18" t="s">
        <v>9</v>
      </c>
      <c r="E21" s="18" t="s">
        <v>2</v>
      </c>
      <c r="F21" s="18" t="s">
        <v>8</v>
      </c>
      <c r="G21" s="18" t="s">
        <v>4</v>
      </c>
      <c r="H21" s="18" t="s">
        <v>6</v>
      </c>
      <c r="I21" s="18" t="s">
        <v>3</v>
      </c>
      <c r="J21" s="1" t="s">
        <v>10</v>
      </c>
      <c r="K21" s="1" t="s">
        <v>11</v>
      </c>
      <c r="L21" s="1" t="s">
        <v>12</v>
      </c>
    </row>
    <row r="22" spans="1:12" ht="15.75">
      <c r="A22" s="14" t="s">
        <v>13</v>
      </c>
      <c r="B22" s="15" t="s">
        <v>14</v>
      </c>
      <c r="C22" s="16">
        <v>7</v>
      </c>
      <c r="D22" s="16">
        <v>5</v>
      </c>
      <c r="E22" s="16">
        <v>3</v>
      </c>
      <c r="F22" s="16">
        <v>8</v>
      </c>
      <c r="G22" s="16">
        <v>9</v>
      </c>
      <c r="H22" s="16">
        <v>6</v>
      </c>
      <c r="I22" s="16">
        <v>10</v>
      </c>
      <c r="J22" s="64"/>
      <c r="K22" s="65"/>
      <c r="L22" s="66"/>
    </row>
    <row r="23" spans="1:12" ht="15.75">
      <c r="A23" s="20" t="s">
        <v>34</v>
      </c>
      <c r="B23" s="19" t="s">
        <v>35</v>
      </c>
      <c r="C23" s="21">
        <v>139</v>
      </c>
      <c r="D23" s="21">
        <v>166</v>
      </c>
      <c r="E23" s="21">
        <v>132</v>
      </c>
      <c r="F23" s="21">
        <v>121</v>
      </c>
      <c r="G23" s="21">
        <v>165</v>
      </c>
      <c r="H23" s="21">
        <v>163</v>
      </c>
      <c r="I23" s="21">
        <v>165</v>
      </c>
      <c r="J23" s="21">
        <v>1051</v>
      </c>
      <c r="K23" s="21">
        <v>7</v>
      </c>
      <c r="L23" s="22">
        <v>150.14285714285714</v>
      </c>
    </row>
    <row r="24" spans="1:12" ht="15.75">
      <c r="A24" s="20" t="s">
        <v>36</v>
      </c>
      <c r="B24" s="19" t="s">
        <v>37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 t="s">
        <v>23</v>
      </c>
    </row>
    <row r="25" spans="1:12" ht="15.75">
      <c r="A25" s="20" t="s">
        <v>38</v>
      </c>
      <c r="B25" s="19" t="s">
        <v>39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 t="s">
        <v>23</v>
      </c>
    </row>
    <row r="26" spans="1:12" ht="15.75">
      <c r="A26" s="20" t="s">
        <v>40</v>
      </c>
      <c r="B26" s="19" t="s">
        <v>41</v>
      </c>
      <c r="C26" s="21">
        <v>110</v>
      </c>
      <c r="D26" s="21">
        <v>145</v>
      </c>
      <c r="E26" s="21">
        <v>150</v>
      </c>
      <c r="F26" s="21">
        <v>144</v>
      </c>
      <c r="G26" s="21">
        <v>156</v>
      </c>
      <c r="H26" s="21">
        <v>158</v>
      </c>
      <c r="I26" s="21">
        <v>123</v>
      </c>
      <c r="J26" s="21">
        <v>986</v>
      </c>
      <c r="K26" s="21">
        <v>7</v>
      </c>
      <c r="L26" s="22">
        <v>140.85714285714286</v>
      </c>
    </row>
    <row r="27" spans="1:12" ht="15.75">
      <c r="A27" s="20" t="s">
        <v>42</v>
      </c>
      <c r="B27" s="19" t="s">
        <v>43</v>
      </c>
      <c r="C27" s="21">
        <v>182</v>
      </c>
      <c r="D27" s="21">
        <v>173</v>
      </c>
      <c r="E27" s="21">
        <v>124</v>
      </c>
      <c r="F27" s="21">
        <v>159</v>
      </c>
      <c r="G27" s="21">
        <v>193</v>
      </c>
      <c r="H27" s="21">
        <v>136</v>
      </c>
      <c r="I27" s="21">
        <v>130</v>
      </c>
      <c r="J27" s="21">
        <v>1097</v>
      </c>
      <c r="K27" s="21">
        <v>7</v>
      </c>
      <c r="L27" s="22">
        <v>156.71428571428572</v>
      </c>
    </row>
    <row r="28" spans="1:12" ht="15.75">
      <c r="A28" s="20" t="s">
        <v>44</v>
      </c>
      <c r="B28" s="19" t="s">
        <v>45</v>
      </c>
      <c r="C28" s="21">
        <v>121</v>
      </c>
      <c r="D28" s="21">
        <v>139</v>
      </c>
      <c r="E28" s="21">
        <v>108</v>
      </c>
      <c r="F28" s="21">
        <v>146</v>
      </c>
      <c r="G28" s="21">
        <v>143</v>
      </c>
      <c r="H28" s="21">
        <v>138</v>
      </c>
      <c r="I28" s="21">
        <v>104</v>
      </c>
      <c r="J28" s="21">
        <v>899</v>
      </c>
      <c r="K28" s="21">
        <v>7</v>
      </c>
      <c r="L28" s="22">
        <v>128.42857142857142</v>
      </c>
    </row>
    <row r="29" spans="1:12" ht="15.75">
      <c r="A29" s="20" t="s">
        <v>46</v>
      </c>
      <c r="B29" s="19" t="s">
        <v>47</v>
      </c>
      <c r="C29" s="21">
        <v>117</v>
      </c>
      <c r="D29" s="21">
        <v>169</v>
      </c>
      <c r="E29" s="21">
        <v>148</v>
      </c>
      <c r="F29" s="21">
        <v>167</v>
      </c>
      <c r="G29" s="21">
        <v>146</v>
      </c>
      <c r="H29" s="21">
        <v>162</v>
      </c>
      <c r="I29" s="21">
        <v>143</v>
      </c>
      <c r="J29" s="21">
        <v>1052</v>
      </c>
      <c r="K29" s="21">
        <v>7</v>
      </c>
      <c r="L29" s="22">
        <v>150.28571428571428</v>
      </c>
    </row>
    <row r="30" spans="1:12" ht="15.75">
      <c r="A30" s="20">
        <v>0</v>
      </c>
      <c r="B30" s="19" t="s">
        <v>23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 t="s">
        <v>23</v>
      </c>
      <c r="K30" s="21" t="s">
        <v>23</v>
      </c>
      <c r="L30" s="22" t="s">
        <v>23</v>
      </c>
    </row>
    <row r="31" spans="1:12" ht="15.75">
      <c r="A31" s="20">
        <v>0</v>
      </c>
      <c r="B31" s="19" t="s">
        <v>23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 t="s">
        <v>23</v>
      </c>
      <c r="K31" s="21" t="s">
        <v>23</v>
      </c>
      <c r="L31" s="22" t="s">
        <v>23</v>
      </c>
    </row>
    <row r="32" spans="1:12" ht="16.5" thickBot="1">
      <c r="A32" s="20">
        <v>0</v>
      </c>
      <c r="B32" s="19" t="s">
        <v>23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 t="s">
        <v>23</v>
      </c>
      <c r="K32" s="21" t="s">
        <v>23</v>
      </c>
      <c r="L32" s="22" t="s">
        <v>23</v>
      </c>
    </row>
    <row r="33" spans="1:12" ht="16.5" thickBot="1">
      <c r="A33" s="67" t="s">
        <v>30</v>
      </c>
      <c r="B33" s="68"/>
      <c r="C33" s="3">
        <v>669</v>
      </c>
      <c r="D33" s="3">
        <v>792</v>
      </c>
      <c r="E33" s="3">
        <v>662</v>
      </c>
      <c r="F33" s="3">
        <v>737</v>
      </c>
      <c r="G33" s="3">
        <v>803</v>
      </c>
      <c r="H33" s="3">
        <v>757</v>
      </c>
      <c r="I33" s="3">
        <v>665</v>
      </c>
      <c r="J33" s="3">
        <v>5085</v>
      </c>
      <c r="K33" s="2">
        <v>35</v>
      </c>
      <c r="L33" s="13">
        <v>145.28571428571428</v>
      </c>
    </row>
    <row r="34" spans="1:12" ht="16.5" thickBot="1">
      <c r="A34" s="67" t="s">
        <v>31</v>
      </c>
      <c r="B34" s="68"/>
      <c r="C34" s="17">
        <v>710</v>
      </c>
      <c r="D34" s="17">
        <v>871</v>
      </c>
      <c r="E34" s="17">
        <v>796</v>
      </c>
      <c r="F34" s="17">
        <v>774</v>
      </c>
      <c r="G34" s="17">
        <v>651</v>
      </c>
      <c r="H34" s="17">
        <v>799</v>
      </c>
      <c r="I34" s="17">
        <v>811</v>
      </c>
      <c r="J34" s="3">
        <v>5412</v>
      </c>
      <c r="K34" s="3">
        <v>35</v>
      </c>
      <c r="L34" s="4">
        <v>154.62857142857143</v>
      </c>
    </row>
    <row r="35" spans="1:12" ht="16.5" thickBot="1">
      <c r="A35" s="67" t="s">
        <v>32</v>
      </c>
      <c r="B35" s="68"/>
      <c r="C35" s="5">
        <v>1</v>
      </c>
      <c r="D35" s="5">
        <v>1</v>
      </c>
      <c r="E35" s="5">
        <v>1</v>
      </c>
      <c r="F35" s="5">
        <v>1</v>
      </c>
      <c r="G35" s="5">
        <v>3</v>
      </c>
      <c r="H35" s="5">
        <v>1</v>
      </c>
      <c r="I35" s="5">
        <v>1</v>
      </c>
      <c r="J35" s="3">
        <v>9</v>
      </c>
      <c r="K35" s="6"/>
      <c r="L35" s="7"/>
    </row>
    <row r="36" spans="1:12" ht="15.75">
      <c r="A36" s="69" t="s">
        <v>33</v>
      </c>
      <c r="B36" s="70"/>
      <c r="C36" s="8"/>
      <c r="D36" s="8"/>
      <c r="E36" s="8"/>
      <c r="F36" s="9"/>
      <c r="G36" s="9"/>
      <c r="H36" s="9"/>
      <c r="I36" s="9"/>
      <c r="J36" s="58"/>
      <c r="K36" s="59"/>
      <c r="L36" s="59"/>
    </row>
    <row r="37" spans="1:12" ht="18.75">
      <c r="A37" s="10" t="s">
        <v>0</v>
      </c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2"/>
    </row>
    <row r="38" spans="1:12" ht="18.75">
      <c r="A38" s="10" t="s">
        <v>1</v>
      </c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2"/>
    </row>
    <row r="39" spans="1:12" ht="162.75">
      <c r="A39" s="62" t="s">
        <v>7</v>
      </c>
      <c r="B39" s="63"/>
      <c r="C39" s="18" t="s">
        <v>5</v>
      </c>
      <c r="D39" s="18" t="s">
        <v>6</v>
      </c>
      <c r="E39" s="18" t="s">
        <v>4</v>
      </c>
      <c r="F39" s="18" t="s">
        <v>3</v>
      </c>
      <c r="G39" s="18" t="s">
        <v>2</v>
      </c>
      <c r="H39" s="18" t="s">
        <v>9</v>
      </c>
      <c r="I39" s="18" t="s">
        <v>8</v>
      </c>
      <c r="J39" s="1" t="s">
        <v>10</v>
      </c>
      <c r="K39" s="1" t="s">
        <v>11</v>
      </c>
      <c r="L39" s="1" t="s">
        <v>12</v>
      </c>
    </row>
    <row r="40" spans="1:12" ht="15.75">
      <c r="A40" s="14" t="s">
        <v>13</v>
      </c>
      <c r="B40" s="15" t="s">
        <v>14</v>
      </c>
      <c r="C40" s="16">
        <v>8</v>
      </c>
      <c r="D40" s="16">
        <v>3</v>
      </c>
      <c r="E40" s="16">
        <v>10</v>
      </c>
      <c r="F40" s="16">
        <v>4</v>
      </c>
      <c r="G40" s="16">
        <v>6</v>
      </c>
      <c r="H40" s="16">
        <v>9</v>
      </c>
      <c r="I40" s="16">
        <v>5</v>
      </c>
      <c r="J40" s="64"/>
      <c r="K40" s="65"/>
      <c r="L40" s="66"/>
    </row>
    <row r="41" spans="1:12" ht="15.75">
      <c r="A41" s="20" t="s">
        <v>48</v>
      </c>
      <c r="B41" s="19" t="s">
        <v>49</v>
      </c>
      <c r="C41" s="21">
        <v>139</v>
      </c>
      <c r="D41" s="21">
        <v>184</v>
      </c>
      <c r="E41" s="21">
        <v>196</v>
      </c>
      <c r="F41" s="21">
        <v>155</v>
      </c>
      <c r="G41" s="21">
        <v>161</v>
      </c>
      <c r="H41" s="21">
        <v>134</v>
      </c>
      <c r="I41" s="21">
        <v>168</v>
      </c>
      <c r="J41" s="21">
        <v>1137</v>
      </c>
      <c r="K41" s="21">
        <v>7</v>
      </c>
      <c r="L41" s="22">
        <v>162.42857142857142</v>
      </c>
    </row>
    <row r="42" spans="1:12" ht="15.75">
      <c r="A42" s="20" t="s">
        <v>50</v>
      </c>
      <c r="B42" s="19" t="s">
        <v>51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2" t="s">
        <v>23</v>
      </c>
    </row>
    <row r="43" spans="1:12" ht="15.75">
      <c r="A43" s="20" t="s">
        <v>52</v>
      </c>
      <c r="B43" s="19" t="s">
        <v>53</v>
      </c>
      <c r="C43" s="21">
        <v>166</v>
      </c>
      <c r="D43" s="21">
        <v>163</v>
      </c>
      <c r="E43" s="21">
        <v>171</v>
      </c>
      <c r="F43" s="21">
        <v>157</v>
      </c>
      <c r="G43" s="21">
        <v>141</v>
      </c>
      <c r="H43" s="21">
        <v>145</v>
      </c>
      <c r="I43" s="21">
        <v>185</v>
      </c>
      <c r="J43" s="21">
        <v>1128</v>
      </c>
      <c r="K43" s="21">
        <v>7</v>
      </c>
      <c r="L43" s="22">
        <v>161.14285714285714</v>
      </c>
    </row>
    <row r="44" spans="1:12" ht="15.75">
      <c r="A44" s="20" t="s">
        <v>54</v>
      </c>
      <c r="B44" s="19" t="s">
        <v>55</v>
      </c>
      <c r="C44" s="21">
        <v>132</v>
      </c>
      <c r="D44" s="21">
        <v>150</v>
      </c>
      <c r="E44" s="21">
        <v>167</v>
      </c>
      <c r="F44" s="21">
        <v>143</v>
      </c>
      <c r="G44" s="21">
        <v>165</v>
      </c>
      <c r="H44" s="21">
        <v>159</v>
      </c>
      <c r="I44" s="21">
        <v>142</v>
      </c>
      <c r="J44" s="21">
        <v>1058</v>
      </c>
      <c r="K44" s="21">
        <v>7</v>
      </c>
      <c r="L44" s="22">
        <v>151.14285714285714</v>
      </c>
    </row>
    <row r="45" spans="1:12" ht="15.75">
      <c r="A45" s="20" t="s">
        <v>56</v>
      </c>
      <c r="B45" s="19" t="s">
        <v>57</v>
      </c>
      <c r="C45" s="21">
        <v>160</v>
      </c>
      <c r="D45" s="21">
        <v>140</v>
      </c>
      <c r="E45" s="21">
        <v>173</v>
      </c>
      <c r="F45" s="21">
        <v>182</v>
      </c>
      <c r="G45" s="21">
        <v>200</v>
      </c>
      <c r="H45" s="21">
        <v>193</v>
      </c>
      <c r="I45" s="21">
        <v>165</v>
      </c>
      <c r="J45" s="21">
        <v>1213</v>
      </c>
      <c r="K45" s="21">
        <v>7</v>
      </c>
      <c r="L45" s="22">
        <v>173.28571428571428</v>
      </c>
    </row>
    <row r="46" spans="1:12" ht="15.75">
      <c r="A46" s="20" t="s">
        <v>58</v>
      </c>
      <c r="B46" s="19" t="s">
        <v>59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2" t="s">
        <v>23</v>
      </c>
    </row>
    <row r="47" spans="1:12" ht="15.75">
      <c r="A47" s="20" t="s">
        <v>60</v>
      </c>
      <c r="B47" s="19" t="s">
        <v>61</v>
      </c>
      <c r="C47" s="21">
        <v>113</v>
      </c>
      <c r="D47" s="21">
        <v>151</v>
      </c>
      <c r="E47" s="21">
        <v>137</v>
      </c>
      <c r="F47" s="21">
        <v>134</v>
      </c>
      <c r="G47" s="21">
        <v>222</v>
      </c>
      <c r="H47" s="21">
        <v>190</v>
      </c>
      <c r="I47" s="21">
        <v>170</v>
      </c>
      <c r="J47" s="21">
        <v>1117</v>
      </c>
      <c r="K47" s="21">
        <v>7</v>
      </c>
      <c r="L47" s="22">
        <v>159.57142857142858</v>
      </c>
    </row>
    <row r="48" spans="1:12" ht="15.75">
      <c r="A48" s="20">
        <v>0</v>
      </c>
      <c r="B48" s="19" t="s">
        <v>23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 t="s">
        <v>23</v>
      </c>
      <c r="K48" s="21" t="s">
        <v>23</v>
      </c>
      <c r="L48" s="22" t="s">
        <v>23</v>
      </c>
    </row>
    <row r="49" spans="1:12" ht="15.75">
      <c r="A49" s="20">
        <v>0</v>
      </c>
      <c r="B49" s="19" t="s">
        <v>23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 t="s">
        <v>23</v>
      </c>
      <c r="K49" s="21" t="s">
        <v>23</v>
      </c>
      <c r="L49" s="22" t="s">
        <v>23</v>
      </c>
    </row>
    <row r="50" spans="1:12" ht="16.5" thickBot="1">
      <c r="A50" s="20">
        <v>0</v>
      </c>
      <c r="B50" s="19" t="s">
        <v>23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 t="s">
        <v>23</v>
      </c>
      <c r="K50" s="21" t="s">
        <v>23</v>
      </c>
      <c r="L50" s="22" t="s">
        <v>23</v>
      </c>
    </row>
    <row r="51" spans="1:12" ht="16.5" thickBot="1">
      <c r="A51" s="67" t="s">
        <v>30</v>
      </c>
      <c r="B51" s="68"/>
      <c r="C51" s="3">
        <v>710</v>
      </c>
      <c r="D51" s="3">
        <v>788</v>
      </c>
      <c r="E51" s="3">
        <v>844</v>
      </c>
      <c r="F51" s="3">
        <v>771</v>
      </c>
      <c r="G51" s="3">
        <v>889</v>
      </c>
      <c r="H51" s="3">
        <v>821</v>
      </c>
      <c r="I51" s="3">
        <v>830</v>
      </c>
      <c r="J51" s="3">
        <v>5653</v>
      </c>
      <c r="K51" s="2">
        <v>35</v>
      </c>
      <c r="L51" s="13">
        <v>161.5142857142857</v>
      </c>
    </row>
    <row r="52" spans="1:12" ht="16.5" thickBot="1">
      <c r="A52" s="67" t="s">
        <v>31</v>
      </c>
      <c r="B52" s="68"/>
      <c r="C52" s="17">
        <v>669</v>
      </c>
      <c r="D52" s="17">
        <v>733</v>
      </c>
      <c r="E52" s="17">
        <v>817</v>
      </c>
      <c r="F52" s="17">
        <v>730</v>
      </c>
      <c r="G52" s="17">
        <v>815</v>
      </c>
      <c r="H52" s="17">
        <v>775</v>
      </c>
      <c r="I52" s="17">
        <v>835</v>
      </c>
      <c r="J52" s="3">
        <v>5374</v>
      </c>
      <c r="K52" s="3">
        <v>35</v>
      </c>
      <c r="L52" s="4">
        <v>153.54285714285714</v>
      </c>
    </row>
    <row r="53" spans="1:12" ht="16.5" thickBot="1">
      <c r="A53" s="67" t="s">
        <v>32</v>
      </c>
      <c r="B53" s="68"/>
      <c r="C53" s="5">
        <v>3</v>
      </c>
      <c r="D53" s="5">
        <v>3</v>
      </c>
      <c r="E53" s="5">
        <v>3</v>
      </c>
      <c r="F53" s="5">
        <v>3</v>
      </c>
      <c r="G53" s="5">
        <v>3</v>
      </c>
      <c r="H53" s="5">
        <v>3</v>
      </c>
      <c r="I53" s="5">
        <v>1</v>
      </c>
      <c r="J53" s="3">
        <v>19</v>
      </c>
      <c r="K53" s="6"/>
      <c r="L53" s="7"/>
    </row>
    <row r="54" spans="1:12" ht="15.75">
      <c r="A54" s="69" t="s">
        <v>33</v>
      </c>
      <c r="B54" s="70"/>
      <c r="C54" s="8"/>
      <c r="D54" s="8"/>
      <c r="E54" s="8"/>
      <c r="F54" s="9"/>
      <c r="G54" s="9"/>
      <c r="H54" s="9"/>
      <c r="I54" s="9"/>
      <c r="J54" s="58"/>
      <c r="K54" s="59"/>
      <c r="L54" s="59"/>
    </row>
    <row r="55" spans="1:12" ht="18.75">
      <c r="A55" s="10" t="s">
        <v>0</v>
      </c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2"/>
    </row>
    <row r="56" spans="1:12" ht="18.75">
      <c r="A56" s="10" t="s">
        <v>1</v>
      </c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2"/>
    </row>
    <row r="57" spans="1:12" ht="145.5">
      <c r="A57" s="62" t="s">
        <v>9</v>
      </c>
      <c r="B57" s="63"/>
      <c r="C57" s="18" t="s">
        <v>6</v>
      </c>
      <c r="D57" s="18" t="s">
        <v>5</v>
      </c>
      <c r="E57" s="18" t="s">
        <v>3</v>
      </c>
      <c r="F57" s="18" t="s">
        <v>4</v>
      </c>
      <c r="G57" s="18" t="s">
        <v>8</v>
      </c>
      <c r="H57" s="18" t="s">
        <v>7</v>
      </c>
      <c r="I57" s="18" t="s">
        <v>2</v>
      </c>
      <c r="J57" s="1" t="s">
        <v>10</v>
      </c>
      <c r="K57" s="1" t="s">
        <v>11</v>
      </c>
      <c r="L57" s="1" t="s">
        <v>12</v>
      </c>
    </row>
    <row r="58" spans="1:12" ht="15.75">
      <c r="A58" s="14" t="s">
        <v>13</v>
      </c>
      <c r="B58" s="15" t="s">
        <v>14</v>
      </c>
      <c r="C58" s="16">
        <v>9</v>
      </c>
      <c r="D58" s="16">
        <v>6</v>
      </c>
      <c r="E58" s="16">
        <v>7</v>
      </c>
      <c r="F58" s="16">
        <v>5</v>
      </c>
      <c r="G58" s="16">
        <v>3</v>
      </c>
      <c r="H58" s="16">
        <v>10</v>
      </c>
      <c r="I58" s="16">
        <v>4</v>
      </c>
      <c r="J58" s="64"/>
      <c r="K58" s="65"/>
      <c r="L58" s="66"/>
    </row>
    <row r="59" spans="1:12" ht="15.75">
      <c r="A59" s="20" t="s">
        <v>62</v>
      </c>
      <c r="B59" s="19" t="s">
        <v>63</v>
      </c>
      <c r="C59" s="21">
        <v>108</v>
      </c>
      <c r="D59" s="21">
        <v>143</v>
      </c>
      <c r="E59" s="21">
        <v>115</v>
      </c>
      <c r="F59" s="21">
        <v>0</v>
      </c>
      <c r="G59" s="21">
        <v>0</v>
      </c>
      <c r="H59" s="21">
        <v>123</v>
      </c>
      <c r="I59" s="21">
        <v>148</v>
      </c>
      <c r="J59" s="21">
        <v>637</v>
      </c>
      <c r="K59" s="21">
        <v>5</v>
      </c>
      <c r="L59" s="22">
        <v>127.4</v>
      </c>
    </row>
    <row r="60" spans="1:12" ht="15.75">
      <c r="A60" s="20" t="s">
        <v>64</v>
      </c>
      <c r="B60" s="19" t="s">
        <v>65</v>
      </c>
      <c r="C60" s="21">
        <v>175</v>
      </c>
      <c r="D60" s="21">
        <v>210</v>
      </c>
      <c r="E60" s="21">
        <v>157</v>
      </c>
      <c r="F60" s="21">
        <v>173</v>
      </c>
      <c r="G60" s="21">
        <v>127</v>
      </c>
      <c r="H60" s="21">
        <v>0</v>
      </c>
      <c r="I60" s="21">
        <v>0</v>
      </c>
      <c r="J60" s="21">
        <v>842</v>
      </c>
      <c r="K60" s="21">
        <v>5</v>
      </c>
      <c r="L60" s="22">
        <v>168.4</v>
      </c>
    </row>
    <row r="61" spans="1:12" ht="15.75">
      <c r="A61" s="20" t="s">
        <v>66</v>
      </c>
      <c r="B61" s="19" t="s">
        <v>67</v>
      </c>
      <c r="C61" s="21">
        <v>180</v>
      </c>
      <c r="D61" s="21">
        <v>159</v>
      </c>
      <c r="E61" s="21">
        <v>170</v>
      </c>
      <c r="F61" s="21">
        <v>155</v>
      </c>
      <c r="G61" s="21">
        <v>150</v>
      </c>
      <c r="H61" s="21">
        <v>188</v>
      </c>
      <c r="I61" s="21">
        <v>154</v>
      </c>
      <c r="J61" s="21">
        <v>1156</v>
      </c>
      <c r="K61" s="21">
        <v>7</v>
      </c>
      <c r="L61" s="22">
        <v>165.14285714285714</v>
      </c>
    </row>
    <row r="62" spans="1:12" ht="15.75">
      <c r="A62" s="20" t="s">
        <v>68</v>
      </c>
      <c r="B62" s="19" t="s">
        <v>69</v>
      </c>
      <c r="C62" s="21">
        <v>171</v>
      </c>
      <c r="D62" s="21">
        <v>198</v>
      </c>
      <c r="E62" s="21">
        <v>200</v>
      </c>
      <c r="F62" s="21">
        <v>139</v>
      </c>
      <c r="G62" s="21">
        <v>206</v>
      </c>
      <c r="H62" s="21">
        <v>142</v>
      </c>
      <c r="I62" s="21">
        <v>201</v>
      </c>
      <c r="J62" s="21">
        <v>1257</v>
      </c>
      <c r="K62" s="21">
        <v>7</v>
      </c>
      <c r="L62" s="22">
        <v>179.57142857142858</v>
      </c>
    </row>
    <row r="63" spans="1:12" ht="15.75">
      <c r="A63" s="20" t="s">
        <v>70</v>
      </c>
      <c r="B63" s="19" t="s">
        <v>71</v>
      </c>
      <c r="C63" s="21">
        <v>158</v>
      </c>
      <c r="D63" s="21">
        <v>161</v>
      </c>
      <c r="E63" s="21">
        <v>177</v>
      </c>
      <c r="F63" s="21">
        <v>170</v>
      </c>
      <c r="G63" s="21">
        <v>141</v>
      </c>
      <c r="H63" s="21">
        <v>146</v>
      </c>
      <c r="I63" s="21">
        <v>181</v>
      </c>
      <c r="J63" s="21">
        <v>1134</v>
      </c>
      <c r="K63" s="21">
        <v>7</v>
      </c>
      <c r="L63" s="22">
        <v>162</v>
      </c>
    </row>
    <row r="64" spans="1:12" ht="15.75">
      <c r="A64" s="20" t="s">
        <v>72</v>
      </c>
      <c r="B64" s="19" t="s">
        <v>73</v>
      </c>
      <c r="C64" s="21">
        <v>0</v>
      </c>
      <c r="D64" s="21">
        <v>0</v>
      </c>
      <c r="E64" s="21">
        <v>0</v>
      </c>
      <c r="F64" s="21">
        <v>181</v>
      </c>
      <c r="G64" s="21">
        <v>182</v>
      </c>
      <c r="H64" s="21">
        <v>176</v>
      </c>
      <c r="I64" s="21">
        <v>148</v>
      </c>
      <c r="J64" s="21">
        <v>687</v>
      </c>
      <c r="K64" s="21">
        <v>4</v>
      </c>
      <c r="L64" s="22">
        <v>171.75</v>
      </c>
    </row>
    <row r="65" spans="1:12" ht="15.75">
      <c r="A65" s="20">
        <v>0</v>
      </c>
      <c r="B65" s="19" t="s">
        <v>23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 t="s">
        <v>23</v>
      </c>
      <c r="K65" s="21" t="s">
        <v>23</v>
      </c>
      <c r="L65" s="22" t="s">
        <v>23</v>
      </c>
    </row>
    <row r="66" spans="1:12" ht="15.75">
      <c r="A66" s="20">
        <v>0</v>
      </c>
      <c r="B66" s="19" t="s">
        <v>23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 t="s">
        <v>23</v>
      </c>
      <c r="K66" s="21" t="s">
        <v>23</v>
      </c>
      <c r="L66" s="22" t="s">
        <v>23</v>
      </c>
    </row>
    <row r="67" spans="1:12" ht="15.75">
      <c r="A67" s="20">
        <v>0</v>
      </c>
      <c r="B67" s="19" t="s">
        <v>23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 t="s">
        <v>23</v>
      </c>
      <c r="K67" s="21" t="s">
        <v>23</v>
      </c>
      <c r="L67" s="22" t="s">
        <v>23</v>
      </c>
    </row>
    <row r="68" spans="1:12" ht="16.5" thickBot="1">
      <c r="A68" s="20">
        <v>0</v>
      </c>
      <c r="B68" s="19" t="s">
        <v>23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 t="s">
        <v>23</v>
      </c>
      <c r="K68" s="21" t="s">
        <v>23</v>
      </c>
      <c r="L68" s="22" t="s">
        <v>23</v>
      </c>
    </row>
    <row r="69" spans="1:12" ht="16.5" thickBot="1">
      <c r="A69" s="67" t="s">
        <v>30</v>
      </c>
      <c r="B69" s="68"/>
      <c r="C69" s="3">
        <v>792</v>
      </c>
      <c r="D69" s="3">
        <v>871</v>
      </c>
      <c r="E69" s="3">
        <v>819</v>
      </c>
      <c r="F69" s="3">
        <v>818</v>
      </c>
      <c r="G69" s="3">
        <v>806</v>
      </c>
      <c r="H69" s="3">
        <v>775</v>
      </c>
      <c r="I69" s="3">
        <v>832</v>
      </c>
      <c r="J69" s="3">
        <v>5713</v>
      </c>
      <c r="K69" s="2">
        <v>35</v>
      </c>
      <c r="L69" s="13">
        <v>163.22857142857143</v>
      </c>
    </row>
    <row r="70" spans="1:12" ht="16.5" thickBot="1">
      <c r="A70" s="67" t="s">
        <v>31</v>
      </c>
      <c r="B70" s="68"/>
      <c r="C70" s="17">
        <v>887</v>
      </c>
      <c r="D70" s="17">
        <v>792</v>
      </c>
      <c r="E70" s="17">
        <v>745</v>
      </c>
      <c r="F70" s="17">
        <v>756</v>
      </c>
      <c r="G70" s="17">
        <v>813</v>
      </c>
      <c r="H70" s="17">
        <v>821</v>
      </c>
      <c r="I70" s="17">
        <v>797</v>
      </c>
      <c r="J70" s="3">
        <v>5611</v>
      </c>
      <c r="K70" s="3">
        <v>35</v>
      </c>
      <c r="L70" s="4">
        <v>160.31428571428572</v>
      </c>
    </row>
    <row r="71" spans="1:12" ht="16.5" thickBot="1">
      <c r="A71" s="67" t="s">
        <v>32</v>
      </c>
      <c r="B71" s="68"/>
      <c r="C71" s="5">
        <v>1</v>
      </c>
      <c r="D71" s="5">
        <v>3</v>
      </c>
      <c r="E71" s="5">
        <v>3</v>
      </c>
      <c r="F71" s="5">
        <v>3</v>
      </c>
      <c r="G71" s="5">
        <v>1</v>
      </c>
      <c r="H71" s="5">
        <v>1</v>
      </c>
      <c r="I71" s="5">
        <v>3</v>
      </c>
      <c r="J71" s="3">
        <v>15</v>
      </c>
      <c r="K71" s="6"/>
      <c r="L71" s="7"/>
    </row>
    <row r="72" spans="1:12" ht="15.75">
      <c r="A72" s="69" t="s">
        <v>33</v>
      </c>
      <c r="B72" s="70"/>
      <c r="C72" s="8"/>
      <c r="D72" s="8"/>
      <c r="E72" s="8"/>
      <c r="F72" s="9"/>
      <c r="G72" s="9"/>
      <c r="H72" s="9"/>
      <c r="I72" s="9"/>
      <c r="J72" s="58"/>
      <c r="K72" s="59"/>
      <c r="L72" s="59"/>
    </row>
    <row r="73" spans="1:12" ht="18.75">
      <c r="A73" s="10" t="s">
        <v>0</v>
      </c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2"/>
    </row>
    <row r="74" spans="1:12" ht="18.75">
      <c r="A74" s="10" t="s">
        <v>1</v>
      </c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2"/>
    </row>
    <row r="75" spans="1:12" ht="162.75">
      <c r="A75" s="62" t="s">
        <v>6</v>
      </c>
      <c r="B75" s="63"/>
      <c r="C75" s="18" t="s">
        <v>9</v>
      </c>
      <c r="D75" s="18" t="s">
        <v>7</v>
      </c>
      <c r="E75" s="18" t="s">
        <v>8</v>
      </c>
      <c r="F75" s="18" t="s">
        <v>2</v>
      </c>
      <c r="G75" s="18" t="s">
        <v>3</v>
      </c>
      <c r="H75" s="18" t="s">
        <v>5</v>
      </c>
      <c r="I75" s="18" t="s">
        <v>4</v>
      </c>
      <c r="J75" s="1" t="s">
        <v>10</v>
      </c>
      <c r="K75" s="1" t="s">
        <v>11</v>
      </c>
      <c r="L75" s="1" t="s">
        <v>12</v>
      </c>
    </row>
    <row r="76" spans="1:12" ht="15.75">
      <c r="A76" s="14" t="s">
        <v>13</v>
      </c>
      <c r="B76" s="15" t="s">
        <v>14</v>
      </c>
      <c r="C76" s="16">
        <v>10</v>
      </c>
      <c r="D76" s="16">
        <v>4</v>
      </c>
      <c r="E76" s="16">
        <v>6</v>
      </c>
      <c r="F76" s="16">
        <v>9</v>
      </c>
      <c r="G76" s="16">
        <v>8</v>
      </c>
      <c r="H76" s="16">
        <v>5</v>
      </c>
      <c r="I76" s="16">
        <v>7</v>
      </c>
      <c r="J76" s="64"/>
      <c r="K76" s="65"/>
      <c r="L76" s="66"/>
    </row>
    <row r="77" spans="1:12" ht="15.75">
      <c r="A77" s="20" t="s">
        <v>74</v>
      </c>
      <c r="B77" s="19" t="s">
        <v>75</v>
      </c>
      <c r="C77" s="21">
        <v>168</v>
      </c>
      <c r="D77" s="21">
        <v>150</v>
      </c>
      <c r="E77" s="21">
        <v>198</v>
      </c>
      <c r="F77" s="21">
        <v>168</v>
      </c>
      <c r="G77" s="21">
        <v>181</v>
      </c>
      <c r="H77" s="21">
        <v>176</v>
      </c>
      <c r="I77" s="21">
        <v>180</v>
      </c>
      <c r="J77" s="21">
        <v>1221</v>
      </c>
      <c r="K77" s="21">
        <v>7</v>
      </c>
      <c r="L77" s="22">
        <v>174.42857142857142</v>
      </c>
    </row>
    <row r="78" spans="1:12" ht="15.75">
      <c r="A78" s="20" t="s">
        <v>76</v>
      </c>
      <c r="B78" s="19" t="s">
        <v>77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2" t="s">
        <v>23</v>
      </c>
    </row>
    <row r="79" spans="1:12" ht="15.75">
      <c r="A79" s="20" t="s">
        <v>78</v>
      </c>
      <c r="B79" s="19" t="s">
        <v>79</v>
      </c>
      <c r="C79" s="21">
        <v>153</v>
      </c>
      <c r="D79" s="21">
        <v>181</v>
      </c>
      <c r="E79" s="21">
        <v>178</v>
      </c>
      <c r="F79" s="21">
        <v>148</v>
      </c>
      <c r="G79" s="21">
        <v>184</v>
      </c>
      <c r="H79" s="21">
        <v>156</v>
      </c>
      <c r="I79" s="21">
        <v>151</v>
      </c>
      <c r="J79" s="21">
        <v>1151</v>
      </c>
      <c r="K79" s="21">
        <v>7</v>
      </c>
      <c r="L79" s="22">
        <v>164.42857142857142</v>
      </c>
    </row>
    <row r="80" spans="1:12" ht="15.75">
      <c r="A80" s="20" t="s">
        <v>80</v>
      </c>
      <c r="B80" s="19" t="s">
        <v>81</v>
      </c>
      <c r="C80" s="21">
        <v>170</v>
      </c>
      <c r="D80" s="21">
        <v>165</v>
      </c>
      <c r="E80" s="21">
        <v>168</v>
      </c>
      <c r="F80" s="21">
        <v>148</v>
      </c>
      <c r="G80" s="21">
        <v>150</v>
      </c>
      <c r="H80" s="21">
        <v>156</v>
      </c>
      <c r="I80" s="21">
        <v>159</v>
      </c>
      <c r="J80" s="21">
        <v>1116</v>
      </c>
      <c r="K80" s="21">
        <v>7</v>
      </c>
      <c r="L80" s="22">
        <v>159.42857142857142</v>
      </c>
    </row>
    <row r="81" spans="1:12" ht="15.75">
      <c r="A81" s="20" t="s">
        <v>82</v>
      </c>
      <c r="B81" s="19" t="s">
        <v>83</v>
      </c>
      <c r="C81" s="21">
        <v>223</v>
      </c>
      <c r="D81" s="21">
        <v>109</v>
      </c>
      <c r="E81" s="21">
        <v>194</v>
      </c>
      <c r="F81" s="21">
        <v>149</v>
      </c>
      <c r="G81" s="21">
        <v>123</v>
      </c>
      <c r="H81" s="21">
        <v>174</v>
      </c>
      <c r="I81" s="21">
        <v>170</v>
      </c>
      <c r="J81" s="21">
        <v>1142</v>
      </c>
      <c r="K81" s="21">
        <v>7</v>
      </c>
      <c r="L81" s="22">
        <v>163.14285714285714</v>
      </c>
    </row>
    <row r="82" spans="1:12" ht="15.75">
      <c r="A82" s="20" t="s">
        <v>84</v>
      </c>
      <c r="B82" s="19" t="s">
        <v>85</v>
      </c>
      <c r="C82" s="21">
        <v>173</v>
      </c>
      <c r="D82" s="21">
        <v>128</v>
      </c>
      <c r="E82" s="21">
        <v>136</v>
      </c>
      <c r="F82" s="21">
        <v>142</v>
      </c>
      <c r="G82" s="21">
        <v>112</v>
      </c>
      <c r="H82" s="21">
        <v>137</v>
      </c>
      <c r="I82" s="21">
        <v>147</v>
      </c>
      <c r="J82" s="21">
        <v>975</v>
      </c>
      <c r="K82" s="21">
        <v>7</v>
      </c>
      <c r="L82" s="22">
        <v>139.28571428571428</v>
      </c>
    </row>
    <row r="83" spans="1:12" ht="15.75">
      <c r="A83" s="20">
        <v>0</v>
      </c>
      <c r="B83" s="19" t="s">
        <v>23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 t="s">
        <v>23</v>
      </c>
      <c r="K83" s="21" t="s">
        <v>23</v>
      </c>
      <c r="L83" s="22" t="s">
        <v>23</v>
      </c>
    </row>
    <row r="84" spans="1:12" ht="15.75">
      <c r="A84" s="20">
        <v>0</v>
      </c>
      <c r="B84" s="19" t="s">
        <v>23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 t="s">
        <v>23</v>
      </c>
      <c r="K84" s="21" t="s">
        <v>23</v>
      </c>
      <c r="L84" s="22" t="s">
        <v>23</v>
      </c>
    </row>
    <row r="85" spans="1:12" ht="15.75">
      <c r="A85" s="20">
        <v>0</v>
      </c>
      <c r="B85" s="19" t="s">
        <v>23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 t="s">
        <v>23</v>
      </c>
      <c r="K85" s="21" t="s">
        <v>23</v>
      </c>
      <c r="L85" s="22" t="s">
        <v>23</v>
      </c>
    </row>
    <row r="86" spans="1:12" ht="16.5" thickBot="1">
      <c r="A86" s="20">
        <v>0</v>
      </c>
      <c r="B86" s="19" t="s">
        <v>23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 t="s">
        <v>23</v>
      </c>
      <c r="K86" s="21" t="s">
        <v>23</v>
      </c>
      <c r="L86" s="22" t="s">
        <v>23</v>
      </c>
    </row>
    <row r="87" spans="1:12" ht="16.5" thickBot="1">
      <c r="A87" s="67" t="s">
        <v>30</v>
      </c>
      <c r="B87" s="68"/>
      <c r="C87" s="3">
        <v>887</v>
      </c>
      <c r="D87" s="3">
        <v>733</v>
      </c>
      <c r="E87" s="3">
        <v>874</v>
      </c>
      <c r="F87" s="3">
        <v>755</v>
      </c>
      <c r="G87" s="3">
        <v>750</v>
      </c>
      <c r="H87" s="3">
        <v>799</v>
      </c>
      <c r="I87" s="3">
        <v>807</v>
      </c>
      <c r="J87" s="3">
        <v>5605</v>
      </c>
      <c r="K87" s="2">
        <v>35</v>
      </c>
      <c r="L87" s="13">
        <v>160.14285714285714</v>
      </c>
    </row>
    <row r="88" spans="1:12" ht="16.5" thickBot="1">
      <c r="A88" s="67" t="s">
        <v>31</v>
      </c>
      <c r="B88" s="68"/>
      <c r="C88" s="17">
        <v>792</v>
      </c>
      <c r="D88" s="17">
        <v>788</v>
      </c>
      <c r="E88" s="17">
        <v>883</v>
      </c>
      <c r="F88" s="17">
        <v>822</v>
      </c>
      <c r="G88" s="17">
        <v>711</v>
      </c>
      <c r="H88" s="17">
        <v>757</v>
      </c>
      <c r="I88" s="17">
        <v>642</v>
      </c>
      <c r="J88" s="3">
        <v>5395</v>
      </c>
      <c r="K88" s="3">
        <v>35</v>
      </c>
      <c r="L88" s="4">
        <v>154.14285714285714</v>
      </c>
    </row>
    <row r="89" spans="1:12" ht="16.5" thickBot="1">
      <c r="A89" s="67" t="s">
        <v>32</v>
      </c>
      <c r="B89" s="68"/>
      <c r="C89" s="5">
        <v>3</v>
      </c>
      <c r="D89" s="5">
        <v>1</v>
      </c>
      <c r="E89" s="5">
        <v>1</v>
      </c>
      <c r="F89" s="5">
        <v>1</v>
      </c>
      <c r="G89" s="5">
        <v>3</v>
      </c>
      <c r="H89" s="5">
        <v>3</v>
      </c>
      <c r="I89" s="5">
        <v>3</v>
      </c>
      <c r="J89" s="3">
        <v>15</v>
      </c>
      <c r="K89" s="6"/>
      <c r="L89" s="7"/>
    </row>
    <row r="90" spans="1:12" ht="15.75">
      <c r="A90" s="69" t="s">
        <v>33</v>
      </c>
      <c r="B90" s="70"/>
      <c r="C90" s="8"/>
      <c r="D90" s="8"/>
      <c r="E90" s="8"/>
      <c r="F90" s="9"/>
      <c r="G90" s="9"/>
      <c r="H90" s="9"/>
      <c r="I90" s="9"/>
      <c r="J90" s="58"/>
      <c r="K90" s="59"/>
      <c r="L90" s="59"/>
    </row>
    <row r="91" spans="1:12" ht="18.75">
      <c r="A91" s="10" t="s">
        <v>0</v>
      </c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2"/>
    </row>
    <row r="92" spans="1:12" ht="18.75">
      <c r="A92" s="10" t="s">
        <v>1</v>
      </c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2"/>
    </row>
    <row r="93" spans="1:12" ht="162.75">
      <c r="A93" s="62" t="s">
        <v>8</v>
      </c>
      <c r="B93" s="63"/>
      <c r="C93" s="18" t="s">
        <v>4</v>
      </c>
      <c r="D93" s="18" t="s">
        <v>3</v>
      </c>
      <c r="E93" s="18" t="s">
        <v>6</v>
      </c>
      <c r="F93" s="18" t="s">
        <v>5</v>
      </c>
      <c r="G93" s="18" t="s">
        <v>9</v>
      </c>
      <c r="H93" s="18" t="s">
        <v>2</v>
      </c>
      <c r="I93" s="18" t="s">
        <v>7</v>
      </c>
      <c r="J93" s="1" t="s">
        <v>10</v>
      </c>
      <c r="K93" s="1" t="s">
        <v>11</v>
      </c>
      <c r="L93" s="1" t="s">
        <v>12</v>
      </c>
    </row>
    <row r="94" spans="1:12" ht="15.75">
      <c r="A94" s="14" t="s">
        <v>13</v>
      </c>
      <c r="B94" s="15" t="s">
        <v>14</v>
      </c>
      <c r="C94" s="16">
        <v>3</v>
      </c>
      <c r="D94" s="16">
        <v>9</v>
      </c>
      <c r="E94" s="16">
        <v>5</v>
      </c>
      <c r="F94" s="16">
        <v>7</v>
      </c>
      <c r="G94" s="16">
        <v>4</v>
      </c>
      <c r="H94" s="16">
        <v>8</v>
      </c>
      <c r="I94" s="16">
        <v>6</v>
      </c>
      <c r="J94" s="64"/>
      <c r="K94" s="65"/>
      <c r="L94" s="66"/>
    </row>
    <row r="95" spans="1:12" ht="15.75">
      <c r="A95" s="20" t="s">
        <v>86</v>
      </c>
      <c r="B95" s="19" t="s">
        <v>87</v>
      </c>
      <c r="C95" s="21">
        <v>224</v>
      </c>
      <c r="D95" s="21">
        <v>163</v>
      </c>
      <c r="E95" s="21">
        <v>211</v>
      </c>
      <c r="F95" s="21">
        <v>147</v>
      </c>
      <c r="G95" s="21">
        <v>188</v>
      </c>
      <c r="H95" s="21">
        <v>166</v>
      </c>
      <c r="I95" s="21">
        <v>174</v>
      </c>
      <c r="J95" s="21">
        <v>1273</v>
      </c>
      <c r="K95" s="21">
        <v>7</v>
      </c>
      <c r="L95" s="22">
        <v>181.85714285714286</v>
      </c>
    </row>
    <row r="96" spans="1:12" ht="15.75">
      <c r="A96" s="20" t="s">
        <v>88</v>
      </c>
      <c r="B96" s="19" t="s">
        <v>89</v>
      </c>
      <c r="C96" s="21">
        <v>177</v>
      </c>
      <c r="D96" s="21">
        <v>156</v>
      </c>
      <c r="E96" s="21">
        <v>0</v>
      </c>
      <c r="F96" s="21">
        <v>171</v>
      </c>
      <c r="G96" s="21">
        <v>156</v>
      </c>
      <c r="H96" s="21">
        <v>178</v>
      </c>
      <c r="I96" s="21">
        <v>142</v>
      </c>
      <c r="J96" s="21">
        <v>980</v>
      </c>
      <c r="K96" s="21">
        <v>6</v>
      </c>
      <c r="L96" s="22">
        <v>163.33333333333334</v>
      </c>
    </row>
    <row r="97" spans="1:12" ht="15.75">
      <c r="A97" s="20" t="s">
        <v>90</v>
      </c>
      <c r="B97" s="19" t="s">
        <v>91</v>
      </c>
      <c r="C97" s="21">
        <v>128</v>
      </c>
      <c r="D97" s="21">
        <v>0</v>
      </c>
      <c r="E97" s="21">
        <v>149</v>
      </c>
      <c r="F97" s="21">
        <v>166</v>
      </c>
      <c r="G97" s="21">
        <v>114</v>
      </c>
      <c r="H97" s="21">
        <v>0</v>
      </c>
      <c r="I97" s="21">
        <v>171</v>
      </c>
      <c r="J97" s="21">
        <v>728</v>
      </c>
      <c r="K97" s="21">
        <v>5</v>
      </c>
      <c r="L97" s="22">
        <v>145.6</v>
      </c>
    </row>
    <row r="98" spans="1:12" ht="15.75">
      <c r="A98" s="20" t="s">
        <v>92</v>
      </c>
      <c r="B98" s="19" t="s">
        <v>93</v>
      </c>
      <c r="C98" s="21">
        <v>166</v>
      </c>
      <c r="D98" s="21">
        <v>211</v>
      </c>
      <c r="E98" s="21">
        <v>171</v>
      </c>
      <c r="F98" s="21">
        <v>0</v>
      </c>
      <c r="G98" s="21">
        <v>184</v>
      </c>
      <c r="H98" s="21">
        <v>140</v>
      </c>
      <c r="I98" s="21">
        <v>187</v>
      </c>
      <c r="J98" s="21">
        <v>1059</v>
      </c>
      <c r="K98" s="21">
        <v>6</v>
      </c>
      <c r="L98" s="22">
        <v>176.5</v>
      </c>
    </row>
    <row r="99" spans="1:12" ht="15.75">
      <c r="A99" s="20" t="s">
        <v>94</v>
      </c>
      <c r="B99" s="19" t="s">
        <v>95</v>
      </c>
      <c r="C99" s="21">
        <v>194</v>
      </c>
      <c r="D99" s="21">
        <v>222</v>
      </c>
      <c r="E99" s="21">
        <v>166</v>
      </c>
      <c r="F99" s="21">
        <v>187</v>
      </c>
      <c r="G99" s="21">
        <v>171</v>
      </c>
      <c r="H99" s="21">
        <v>178</v>
      </c>
      <c r="I99" s="21">
        <v>161</v>
      </c>
      <c r="J99" s="21">
        <v>1279</v>
      </c>
      <c r="K99" s="21">
        <v>7</v>
      </c>
      <c r="L99" s="22">
        <v>182.71428571428572</v>
      </c>
    </row>
    <row r="100" spans="1:12" ht="15.75">
      <c r="A100" s="20" t="s">
        <v>96</v>
      </c>
      <c r="B100" s="19" t="s">
        <v>97</v>
      </c>
      <c r="C100" s="21">
        <v>0</v>
      </c>
      <c r="D100" s="21">
        <v>201</v>
      </c>
      <c r="E100" s="21">
        <v>186</v>
      </c>
      <c r="F100" s="21">
        <v>103</v>
      </c>
      <c r="G100" s="21">
        <v>0</v>
      </c>
      <c r="H100" s="21">
        <v>143</v>
      </c>
      <c r="I100" s="21">
        <v>0</v>
      </c>
      <c r="J100" s="21">
        <v>633</v>
      </c>
      <c r="K100" s="21">
        <v>4</v>
      </c>
      <c r="L100" s="22">
        <v>158.25</v>
      </c>
    </row>
    <row r="101" spans="1:12" ht="15.75">
      <c r="A101" s="20">
        <v>0</v>
      </c>
      <c r="B101" s="19" t="s">
        <v>23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 t="s">
        <v>23</v>
      </c>
      <c r="K101" s="21" t="s">
        <v>23</v>
      </c>
      <c r="L101" s="22" t="s">
        <v>23</v>
      </c>
    </row>
    <row r="102" spans="1:12" ht="15.75">
      <c r="A102" s="20">
        <v>0</v>
      </c>
      <c r="B102" s="19" t="s">
        <v>23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 t="s">
        <v>23</v>
      </c>
      <c r="K102" s="21" t="s">
        <v>23</v>
      </c>
      <c r="L102" s="22" t="s">
        <v>23</v>
      </c>
    </row>
    <row r="103" spans="1:12" ht="15.75">
      <c r="A103" s="20">
        <v>0</v>
      </c>
      <c r="B103" s="19" t="s">
        <v>23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 t="s">
        <v>23</v>
      </c>
      <c r="K103" s="21" t="s">
        <v>23</v>
      </c>
      <c r="L103" s="22" t="s">
        <v>23</v>
      </c>
    </row>
    <row r="104" spans="1:12" ht="16.5" thickBot="1">
      <c r="A104" s="20">
        <v>0</v>
      </c>
      <c r="B104" s="19" t="s">
        <v>23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 t="s">
        <v>23</v>
      </c>
      <c r="K104" s="21" t="s">
        <v>23</v>
      </c>
      <c r="L104" s="22" t="s">
        <v>23</v>
      </c>
    </row>
    <row r="105" spans="1:12" ht="16.5" thickBot="1">
      <c r="A105" s="67" t="s">
        <v>30</v>
      </c>
      <c r="B105" s="68"/>
      <c r="C105" s="3">
        <v>889</v>
      </c>
      <c r="D105" s="3">
        <v>953</v>
      </c>
      <c r="E105" s="3">
        <v>883</v>
      </c>
      <c r="F105" s="3">
        <v>774</v>
      </c>
      <c r="G105" s="3">
        <v>813</v>
      </c>
      <c r="H105" s="3">
        <v>805</v>
      </c>
      <c r="I105" s="3">
        <v>835</v>
      </c>
      <c r="J105" s="3">
        <v>5952</v>
      </c>
      <c r="K105" s="2">
        <v>35</v>
      </c>
      <c r="L105" s="13">
        <v>170.05714285714285</v>
      </c>
    </row>
    <row r="106" spans="1:12" ht="16.5" thickBot="1">
      <c r="A106" s="67" t="s">
        <v>31</v>
      </c>
      <c r="B106" s="68"/>
      <c r="C106" s="17">
        <v>755</v>
      </c>
      <c r="D106" s="17">
        <v>805</v>
      </c>
      <c r="E106" s="17">
        <v>874</v>
      </c>
      <c r="F106" s="17">
        <v>737</v>
      </c>
      <c r="G106" s="17">
        <v>806</v>
      </c>
      <c r="H106" s="17">
        <v>822</v>
      </c>
      <c r="I106" s="17">
        <v>830</v>
      </c>
      <c r="J106" s="3">
        <v>5629</v>
      </c>
      <c r="K106" s="3">
        <v>35</v>
      </c>
      <c r="L106" s="4">
        <v>160.82857142857142</v>
      </c>
    </row>
    <row r="107" spans="1:12" ht="16.5" thickBot="1">
      <c r="A107" s="67" t="s">
        <v>32</v>
      </c>
      <c r="B107" s="68"/>
      <c r="C107" s="5">
        <v>3</v>
      </c>
      <c r="D107" s="5">
        <v>3</v>
      </c>
      <c r="E107" s="5">
        <v>3</v>
      </c>
      <c r="F107" s="5">
        <v>3</v>
      </c>
      <c r="G107" s="5">
        <v>3</v>
      </c>
      <c r="H107" s="5">
        <v>1</v>
      </c>
      <c r="I107" s="5">
        <v>3</v>
      </c>
      <c r="J107" s="3">
        <v>19</v>
      </c>
      <c r="K107" s="6"/>
      <c r="L107" s="7"/>
    </row>
    <row r="108" spans="1:12" ht="15.75">
      <c r="A108" s="69" t="s">
        <v>33</v>
      </c>
      <c r="B108" s="70"/>
      <c r="C108" s="8"/>
      <c r="D108" s="8"/>
      <c r="E108" s="8"/>
      <c r="F108" s="9"/>
      <c r="G108" s="9"/>
      <c r="H108" s="9"/>
      <c r="I108" s="9"/>
      <c r="J108" s="58"/>
      <c r="K108" s="59"/>
      <c r="L108" s="59"/>
    </row>
    <row r="109" spans="1:12" ht="18.75">
      <c r="A109" s="10" t="s">
        <v>0</v>
      </c>
      <c r="B109" s="10"/>
      <c r="C109" s="11"/>
      <c r="D109" s="11"/>
      <c r="E109" s="11"/>
      <c r="F109" s="11"/>
      <c r="G109" s="11"/>
      <c r="H109" s="11"/>
      <c r="I109" s="11"/>
      <c r="J109" s="11"/>
      <c r="K109" s="11"/>
      <c r="L109" s="12"/>
    </row>
    <row r="110" spans="1:12" ht="18.75">
      <c r="A110" s="10" t="s">
        <v>1</v>
      </c>
      <c r="B110" s="10"/>
      <c r="C110" s="11"/>
      <c r="D110" s="11"/>
      <c r="E110" s="11"/>
      <c r="F110" s="11"/>
      <c r="G110" s="11"/>
      <c r="H110" s="11"/>
      <c r="I110" s="11"/>
      <c r="J110" s="11"/>
      <c r="K110" s="11"/>
      <c r="L110" s="12"/>
    </row>
    <row r="111" spans="1:12" ht="162.75">
      <c r="A111" s="62" t="s">
        <v>4</v>
      </c>
      <c r="B111" s="63"/>
      <c r="C111" s="18" t="s">
        <v>8</v>
      </c>
      <c r="D111" s="18" t="s">
        <v>2</v>
      </c>
      <c r="E111" s="18" t="s">
        <v>7</v>
      </c>
      <c r="F111" s="18" t="s">
        <v>9</v>
      </c>
      <c r="G111" s="18" t="s">
        <v>5</v>
      </c>
      <c r="H111" s="18" t="s">
        <v>3</v>
      </c>
      <c r="I111" s="18" t="s">
        <v>6</v>
      </c>
      <c r="J111" s="1" t="s">
        <v>10</v>
      </c>
      <c r="K111" s="1" t="s">
        <v>11</v>
      </c>
      <c r="L111" s="1" t="s">
        <v>12</v>
      </c>
    </row>
    <row r="112" spans="1:12" ht="15.75">
      <c r="A112" s="14" t="s">
        <v>13</v>
      </c>
      <c r="B112" s="15" t="s">
        <v>14</v>
      </c>
      <c r="C112" s="16">
        <v>4</v>
      </c>
      <c r="D112" s="16">
        <v>7</v>
      </c>
      <c r="E112" s="16">
        <v>9</v>
      </c>
      <c r="F112" s="16">
        <v>6</v>
      </c>
      <c r="G112" s="16">
        <v>10</v>
      </c>
      <c r="H112" s="16">
        <v>3</v>
      </c>
      <c r="I112" s="16">
        <v>8</v>
      </c>
      <c r="J112" s="64"/>
      <c r="K112" s="65"/>
      <c r="L112" s="66"/>
    </row>
    <row r="113" spans="1:12" ht="15.75">
      <c r="A113" s="20" t="s">
        <v>98</v>
      </c>
      <c r="B113" s="19" t="s">
        <v>99</v>
      </c>
      <c r="C113" s="21">
        <v>174</v>
      </c>
      <c r="D113" s="21">
        <v>130</v>
      </c>
      <c r="E113" s="21">
        <v>189</v>
      </c>
      <c r="F113" s="21">
        <v>164</v>
      </c>
      <c r="G113" s="21">
        <v>161</v>
      </c>
      <c r="H113" s="21">
        <v>176</v>
      </c>
      <c r="I113" s="21">
        <v>159</v>
      </c>
      <c r="J113" s="21">
        <v>1153</v>
      </c>
      <c r="K113" s="21">
        <v>7</v>
      </c>
      <c r="L113" s="22">
        <v>164.71428571428572</v>
      </c>
    </row>
    <row r="114" spans="1:12" ht="15.75">
      <c r="A114" s="20" t="s">
        <v>100</v>
      </c>
      <c r="B114" s="19" t="s">
        <v>101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2" t="s">
        <v>23</v>
      </c>
    </row>
    <row r="115" spans="1:12" ht="15.75">
      <c r="A115" s="20" t="s">
        <v>102</v>
      </c>
      <c r="B115" s="19" t="s">
        <v>103</v>
      </c>
      <c r="C115" s="21">
        <v>149</v>
      </c>
      <c r="D115" s="21">
        <v>126</v>
      </c>
      <c r="E115" s="21">
        <v>217</v>
      </c>
      <c r="F115" s="21">
        <v>189</v>
      </c>
      <c r="G115" s="21">
        <v>108</v>
      </c>
      <c r="H115" s="21">
        <v>200</v>
      </c>
      <c r="I115" s="21">
        <v>162</v>
      </c>
      <c r="J115" s="21">
        <v>1151</v>
      </c>
      <c r="K115" s="21">
        <v>7</v>
      </c>
      <c r="L115" s="22">
        <v>164.42857142857142</v>
      </c>
    </row>
    <row r="116" spans="1:12" ht="15.75">
      <c r="A116" s="20" t="s">
        <v>104</v>
      </c>
      <c r="B116" s="19" t="s">
        <v>105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2" t="s">
        <v>23</v>
      </c>
    </row>
    <row r="117" spans="1:12" ht="15.75">
      <c r="A117" s="20" t="s">
        <v>106</v>
      </c>
      <c r="B117" s="19" t="s">
        <v>107</v>
      </c>
      <c r="C117" s="21">
        <v>160</v>
      </c>
      <c r="D117" s="21">
        <v>143</v>
      </c>
      <c r="E117" s="21">
        <v>147</v>
      </c>
      <c r="F117" s="21">
        <v>169</v>
      </c>
      <c r="G117" s="21">
        <v>138</v>
      </c>
      <c r="H117" s="21">
        <v>154</v>
      </c>
      <c r="I117" s="21">
        <v>104</v>
      </c>
      <c r="J117" s="21">
        <v>1015</v>
      </c>
      <c r="K117" s="21">
        <v>7</v>
      </c>
      <c r="L117" s="22">
        <v>145</v>
      </c>
    </row>
    <row r="118" spans="1:12" ht="15.75">
      <c r="A118" s="20" t="s">
        <v>108</v>
      </c>
      <c r="B118" s="19" t="s">
        <v>109</v>
      </c>
      <c r="C118" s="21">
        <v>144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144</v>
      </c>
      <c r="K118" s="21">
        <v>1</v>
      </c>
      <c r="L118" s="22">
        <v>144</v>
      </c>
    </row>
    <row r="119" spans="1:12" ht="15.75">
      <c r="A119" s="20" t="s">
        <v>110</v>
      </c>
      <c r="B119" s="19" t="s">
        <v>111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2" t="s">
        <v>23</v>
      </c>
    </row>
    <row r="120" spans="1:12" ht="15.75">
      <c r="A120" s="20" t="s">
        <v>112</v>
      </c>
      <c r="B120" s="19" t="s">
        <v>113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2" t="s">
        <v>23</v>
      </c>
    </row>
    <row r="121" spans="1:12" ht="15.75">
      <c r="A121" s="20" t="s">
        <v>114</v>
      </c>
      <c r="B121" s="19" t="s">
        <v>115</v>
      </c>
      <c r="C121" s="21">
        <v>0</v>
      </c>
      <c r="D121" s="21">
        <v>82</v>
      </c>
      <c r="E121" s="21">
        <v>127</v>
      </c>
      <c r="F121" s="21">
        <v>113</v>
      </c>
      <c r="G121" s="21">
        <v>115</v>
      </c>
      <c r="H121" s="21">
        <v>102</v>
      </c>
      <c r="I121" s="21">
        <v>88</v>
      </c>
      <c r="J121" s="21">
        <v>627</v>
      </c>
      <c r="K121" s="21">
        <v>6</v>
      </c>
      <c r="L121" s="22">
        <v>104.5</v>
      </c>
    </row>
    <row r="122" spans="1:12" ht="16.5" thickBot="1">
      <c r="A122" s="20" t="s">
        <v>116</v>
      </c>
      <c r="B122" s="19" t="s">
        <v>117</v>
      </c>
      <c r="C122" s="21">
        <v>128</v>
      </c>
      <c r="D122" s="21">
        <v>182</v>
      </c>
      <c r="E122" s="21">
        <v>137</v>
      </c>
      <c r="F122" s="21">
        <v>121</v>
      </c>
      <c r="G122" s="21">
        <v>129</v>
      </c>
      <c r="H122" s="21">
        <v>128</v>
      </c>
      <c r="I122" s="21">
        <v>129</v>
      </c>
      <c r="J122" s="21">
        <v>954</v>
      </c>
      <c r="K122" s="21">
        <v>7</v>
      </c>
      <c r="L122" s="22">
        <v>136.28571428571428</v>
      </c>
    </row>
    <row r="123" spans="1:12" ht="16.5" thickBot="1">
      <c r="A123" s="67" t="s">
        <v>30</v>
      </c>
      <c r="B123" s="68"/>
      <c r="C123" s="3">
        <v>755</v>
      </c>
      <c r="D123" s="3">
        <v>663</v>
      </c>
      <c r="E123" s="3">
        <v>817</v>
      </c>
      <c r="F123" s="3">
        <v>756</v>
      </c>
      <c r="G123" s="3">
        <v>651</v>
      </c>
      <c r="H123" s="3">
        <v>760</v>
      </c>
      <c r="I123" s="3">
        <v>642</v>
      </c>
      <c r="J123" s="3">
        <v>5044</v>
      </c>
      <c r="K123" s="2">
        <v>35</v>
      </c>
      <c r="L123" s="13">
        <v>144.11428571428573</v>
      </c>
    </row>
    <row r="124" spans="1:12" ht="16.5" thickBot="1">
      <c r="A124" s="67" t="s">
        <v>31</v>
      </c>
      <c r="B124" s="68"/>
      <c r="C124" s="17">
        <v>889</v>
      </c>
      <c r="D124" s="17">
        <v>788</v>
      </c>
      <c r="E124" s="17">
        <v>844</v>
      </c>
      <c r="F124" s="17">
        <v>818</v>
      </c>
      <c r="G124" s="17">
        <v>803</v>
      </c>
      <c r="H124" s="17">
        <v>714</v>
      </c>
      <c r="I124" s="17">
        <v>807</v>
      </c>
      <c r="J124" s="3">
        <v>5663</v>
      </c>
      <c r="K124" s="3">
        <v>35</v>
      </c>
      <c r="L124" s="4">
        <v>161.8</v>
      </c>
    </row>
    <row r="125" spans="1:12" ht="16.5" thickBot="1">
      <c r="A125" s="67" t="s">
        <v>32</v>
      </c>
      <c r="B125" s="68"/>
      <c r="C125" s="5">
        <v>1</v>
      </c>
      <c r="D125" s="5">
        <v>1</v>
      </c>
      <c r="E125" s="5">
        <v>1</v>
      </c>
      <c r="F125" s="5">
        <v>1</v>
      </c>
      <c r="G125" s="5">
        <v>1</v>
      </c>
      <c r="H125" s="5">
        <v>3</v>
      </c>
      <c r="I125" s="5">
        <v>1</v>
      </c>
      <c r="J125" s="3">
        <v>9</v>
      </c>
      <c r="K125" s="6"/>
      <c r="L125" s="7"/>
    </row>
    <row r="126" spans="1:12" ht="15.75">
      <c r="A126" s="69" t="s">
        <v>33</v>
      </c>
      <c r="B126" s="70"/>
      <c r="C126" s="8"/>
      <c r="D126" s="8"/>
      <c r="E126" s="8"/>
      <c r="F126" s="9"/>
      <c r="G126" s="9"/>
      <c r="H126" s="9"/>
      <c r="I126" s="9"/>
      <c r="J126" s="58"/>
      <c r="K126" s="59"/>
      <c r="L126" s="59"/>
    </row>
    <row r="127" spans="1:12" ht="18.75">
      <c r="A127" s="10" t="s">
        <v>0</v>
      </c>
      <c r="B127" s="10"/>
      <c r="C127" s="11"/>
      <c r="D127" s="11"/>
      <c r="E127" s="11"/>
      <c r="F127" s="11"/>
      <c r="G127" s="11"/>
      <c r="H127" s="11"/>
      <c r="I127" s="11"/>
      <c r="J127" s="11"/>
      <c r="K127" s="11"/>
      <c r="L127" s="12"/>
    </row>
    <row r="128" spans="1:12" ht="18.75">
      <c r="A128" s="10" t="s">
        <v>1</v>
      </c>
      <c r="B128" s="10"/>
      <c r="C128" s="11"/>
      <c r="D128" s="11"/>
      <c r="E128" s="11"/>
      <c r="F128" s="11"/>
      <c r="G128" s="11"/>
      <c r="H128" s="11"/>
      <c r="I128" s="11"/>
      <c r="J128" s="11"/>
      <c r="K128" s="11"/>
      <c r="L128" s="12"/>
    </row>
    <row r="129" spans="1:12" ht="162.75">
      <c r="A129" s="62" t="s">
        <v>3</v>
      </c>
      <c r="B129" s="63"/>
      <c r="C129" s="18" t="s">
        <v>2</v>
      </c>
      <c r="D129" s="18" t="s">
        <v>8</v>
      </c>
      <c r="E129" s="18" t="s">
        <v>9</v>
      </c>
      <c r="F129" s="18" t="s">
        <v>7</v>
      </c>
      <c r="G129" s="18" t="s">
        <v>6</v>
      </c>
      <c r="H129" s="18" t="s">
        <v>4</v>
      </c>
      <c r="I129" s="18" t="s">
        <v>5</v>
      </c>
      <c r="J129" s="1" t="s">
        <v>10</v>
      </c>
      <c r="K129" s="1" t="s">
        <v>11</v>
      </c>
      <c r="L129" s="1" t="s">
        <v>12</v>
      </c>
    </row>
    <row r="130" spans="1:12" ht="15.75">
      <c r="A130" s="14" t="s">
        <v>13</v>
      </c>
      <c r="B130" s="15" t="s">
        <v>14</v>
      </c>
      <c r="C130" s="16">
        <v>5</v>
      </c>
      <c r="D130" s="16">
        <v>10</v>
      </c>
      <c r="E130" s="16">
        <v>8</v>
      </c>
      <c r="F130" s="16">
        <v>3</v>
      </c>
      <c r="G130" s="16">
        <v>7</v>
      </c>
      <c r="H130" s="16">
        <v>4</v>
      </c>
      <c r="I130" s="16">
        <v>9</v>
      </c>
      <c r="J130" s="64"/>
      <c r="K130" s="65"/>
      <c r="L130" s="66"/>
    </row>
    <row r="131" spans="1:12" ht="15.75">
      <c r="A131" s="20" t="s">
        <v>118</v>
      </c>
      <c r="B131" s="19" t="s">
        <v>119</v>
      </c>
      <c r="C131" s="21">
        <v>127</v>
      </c>
      <c r="D131" s="21">
        <v>154</v>
      </c>
      <c r="E131" s="21">
        <v>158</v>
      </c>
      <c r="F131" s="21">
        <v>144</v>
      </c>
      <c r="G131" s="21">
        <v>146</v>
      </c>
      <c r="H131" s="21">
        <v>125</v>
      </c>
      <c r="I131" s="21">
        <v>190</v>
      </c>
      <c r="J131" s="21">
        <v>1044</v>
      </c>
      <c r="K131" s="21">
        <v>7</v>
      </c>
      <c r="L131" s="22">
        <v>149.14285714285714</v>
      </c>
    </row>
    <row r="132" spans="1:12" ht="15.75">
      <c r="A132" s="20" t="s">
        <v>120</v>
      </c>
      <c r="B132" s="19" t="s">
        <v>121</v>
      </c>
      <c r="C132" s="21">
        <v>118</v>
      </c>
      <c r="D132" s="21">
        <v>130</v>
      </c>
      <c r="E132" s="21">
        <v>181</v>
      </c>
      <c r="F132" s="21">
        <v>157</v>
      </c>
      <c r="G132" s="21">
        <v>132</v>
      </c>
      <c r="H132" s="21">
        <v>171</v>
      </c>
      <c r="I132" s="21">
        <v>150</v>
      </c>
      <c r="J132" s="21">
        <v>1039</v>
      </c>
      <c r="K132" s="21">
        <v>7</v>
      </c>
      <c r="L132" s="22">
        <v>148.42857142857142</v>
      </c>
    </row>
    <row r="133" spans="1:12" ht="15.75">
      <c r="A133" s="20" t="s">
        <v>122</v>
      </c>
      <c r="B133" s="19" t="s">
        <v>123</v>
      </c>
      <c r="C133" s="21">
        <v>148</v>
      </c>
      <c r="D133" s="21">
        <v>150</v>
      </c>
      <c r="E133" s="21">
        <v>125</v>
      </c>
      <c r="F133" s="21">
        <v>163</v>
      </c>
      <c r="G133" s="21">
        <v>156</v>
      </c>
      <c r="H133" s="21">
        <v>137</v>
      </c>
      <c r="I133" s="21">
        <v>150</v>
      </c>
      <c r="J133" s="21">
        <v>1029</v>
      </c>
      <c r="K133" s="21">
        <v>7</v>
      </c>
      <c r="L133" s="22">
        <v>147</v>
      </c>
    </row>
    <row r="134" spans="1:12" ht="15.75">
      <c r="A134" s="20" t="s">
        <v>124</v>
      </c>
      <c r="B134" s="19" t="s">
        <v>125</v>
      </c>
      <c r="C134" s="21">
        <v>105</v>
      </c>
      <c r="D134" s="21">
        <v>190</v>
      </c>
      <c r="E134" s="21">
        <v>117</v>
      </c>
      <c r="F134" s="21">
        <v>173</v>
      </c>
      <c r="G134" s="21">
        <v>126</v>
      </c>
      <c r="H134" s="21">
        <v>153</v>
      </c>
      <c r="I134" s="21">
        <v>150</v>
      </c>
      <c r="J134" s="21">
        <v>1014</v>
      </c>
      <c r="K134" s="21">
        <v>7</v>
      </c>
      <c r="L134" s="22">
        <v>144.85714285714286</v>
      </c>
    </row>
    <row r="135" spans="1:12" ht="15.75">
      <c r="A135" s="20" t="s">
        <v>126</v>
      </c>
      <c r="B135" s="19" t="s">
        <v>127</v>
      </c>
      <c r="C135" s="21">
        <v>117</v>
      </c>
      <c r="D135" s="21">
        <v>181</v>
      </c>
      <c r="E135" s="21">
        <v>164</v>
      </c>
      <c r="F135" s="21">
        <v>93</v>
      </c>
      <c r="G135" s="21">
        <v>151</v>
      </c>
      <c r="H135" s="21">
        <v>128</v>
      </c>
      <c r="I135" s="21">
        <v>171</v>
      </c>
      <c r="J135" s="21">
        <v>1005</v>
      </c>
      <c r="K135" s="21">
        <v>7</v>
      </c>
      <c r="L135" s="22">
        <v>143.57142857142858</v>
      </c>
    </row>
    <row r="136" spans="1:12" ht="15.75">
      <c r="A136" s="20" t="s">
        <v>128</v>
      </c>
      <c r="B136" s="19" t="s">
        <v>129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/>
      <c r="J136" s="21"/>
      <c r="K136" s="21"/>
      <c r="L136" s="22" t="s">
        <v>23</v>
      </c>
    </row>
    <row r="137" spans="1:12" ht="15.75">
      <c r="A137" s="20">
        <v>0</v>
      </c>
      <c r="B137" s="19" t="s">
        <v>23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 t="s">
        <v>23</v>
      </c>
      <c r="K137" s="21" t="s">
        <v>23</v>
      </c>
      <c r="L137" s="22" t="s">
        <v>23</v>
      </c>
    </row>
    <row r="138" spans="1:12" ht="15.75">
      <c r="A138" s="20">
        <v>0</v>
      </c>
      <c r="B138" s="19" t="s">
        <v>23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 t="s">
        <v>23</v>
      </c>
      <c r="K138" s="21" t="s">
        <v>23</v>
      </c>
      <c r="L138" s="22" t="s">
        <v>23</v>
      </c>
    </row>
    <row r="139" spans="1:12" ht="15.75">
      <c r="A139" s="20">
        <v>0</v>
      </c>
      <c r="B139" s="19" t="s">
        <v>23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 t="s">
        <v>23</v>
      </c>
      <c r="K139" s="21" t="s">
        <v>23</v>
      </c>
      <c r="L139" s="22" t="s">
        <v>23</v>
      </c>
    </row>
    <row r="140" spans="1:12" ht="16.5" thickBot="1">
      <c r="A140" s="20">
        <v>0</v>
      </c>
      <c r="B140" s="19" t="s">
        <v>23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 t="s">
        <v>23</v>
      </c>
      <c r="K140" s="21" t="s">
        <v>23</v>
      </c>
      <c r="L140" s="22" t="s">
        <v>23</v>
      </c>
    </row>
    <row r="141" spans="1:12" ht="16.5" thickBot="1">
      <c r="A141" s="67" t="s">
        <v>30</v>
      </c>
      <c r="B141" s="68"/>
      <c r="C141" s="3">
        <v>615</v>
      </c>
      <c r="D141" s="3">
        <v>805</v>
      </c>
      <c r="E141" s="3">
        <v>745</v>
      </c>
      <c r="F141" s="3">
        <v>730</v>
      </c>
      <c r="G141" s="3">
        <v>711</v>
      </c>
      <c r="H141" s="3">
        <v>714</v>
      </c>
      <c r="I141" s="3">
        <v>811</v>
      </c>
      <c r="J141" s="3">
        <v>5131</v>
      </c>
      <c r="K141" s="2">
        <v>35</v>
      </c>
      <c r="L141" s="13">
        <v>146.6</v>
      </c>
    </row>
    <row r="142" spans="1:12" ht="16.5" thickBot="1">
      <c r="A142" s="67" t="s">
        <v>31</v>
      </c>
      <c r="B142" s="68"/>
      <c r="C142" s="17">
        <v>807</v>
      </c>
      <c r="D142" s="17">
        <v>953</v>
      </c>
      <c r="E142" s="17">
        <v>819</v>
      </c>
      <c r="F142" s="17">
        <v>771</v>
      </c>
      <c r="G142" s="17">
        <v>750</v>
      </c>
      <c r="H142" s="17">
        <v>760</v>
      </c>
      <c r="I142" s="17">
        <v>665</v>
      </c>
      <c r="J142" s="3">
        <v>5525</v>
      </c>
      <c r="K142" s="3">
        <v>35</v>
      </c>
      <c r="L142" s="4">
        <v>157.85714285714286</v>
      </c>
    </row>
    <row r="143" spans="1:12" ht="16.5" thickBot="1">
      <c r="A143" s="67" t="s">
        <v>32</v>
      </c>
      <c r="B143" s="68"/>
      <c r="C143" s="5">
        <v>1</v>
      </c>
      <c r="D143" s="5">
        <v>1</v>
      </c>
      <c r="E143" s="5">
        <v>1</v>
      </c>
      <c r="F143" s="5">
        <v>1</v>
      </c>
      <c r="G143" s="5">
        <v>1</v>
      </c>
      <c r="H143" s="5">
        <v>1</v>
      </c>
      <c r="I143" s="5">
        <v>3</v>
      </c>
      <c r="J143" s="3">
        <v>9</v>
      </c>
      <c r="K143" s="6"/>
      <c r="L143" s="7"/>
    </row>
    <row r="144" spans="1:12" ht="15.75">
      <c r="A144" s="69" t="s">
        <v>33</v>
      </c>
      <c r="B144" s="70"/>
      <c r="C144" s="8"/>
      <c r="D144" s="8"/>
      <c r="E144" s="8"/>
      <c r="F144" s="9"/>
      <c r="G144" s="9"/>
      <c r="H144" s="9"/>
      <c r="I144" s="9"/>
      <c r="J144" s="58"/>
      <c r="K144" s="59"/>
      <c r="L144" s="59"/>
    </row>
  </sheetData>
  <sheetProtection/>
  <mergeCells count="58">
    <mergeCell ref="J126:L126"/>
    <mergeCell ref="J144:L144"/>
    <mergeCell ref="A143:B143"/>
    <mergeCell ref="A144:B144"/>
    <mergeCell ref="A129:B129"/>
    <mergeCell ref="J130:L130"/>
    <mergeCell ref="A141:B141"/>
    <mergeCell ref="A142:B142"/>
    <mergeCell ref="A126:B126"/>
    <mergeCell ref="A75:B75"/>
    <mergeCell ref="A87:B87"/>
    <mergeCell ref="A88:B88"/>
    <mergeCell ref="A89:B89"/>
    <mergeCell ref="A90:B90"/>
    <mergeCell ref="A125:B125"/>
    <mergeCell ref="A123:B123"/>
    <mergeCell ref="A124:B124"/>
    <mergeCell ref="A111:B111"/>
    <mergeCell ref="J112:L112"/>
    <mergeCell ref="A93:B93"/>
    <mergeCell ref="J94:L94"/>
    <mergeCell ref="A105:B105"/>
    <mergeCell ref="A106:B106"/>
    <mergeCell ref="A107:B107"/>
    <mergeCell ref="A108:B108"/>
    <mergeCell ref="J90:L90"/>
    <mergeCell ref="J108:L108"/>
    <mergeCell ref="J76:L76"/>
    <mergeCell ref="A71:B71"/>
    <mergeCell ref="A17:B17"/>
    <mergeCell ref="A18:B18"/>
    <mergeCell ref="J40:L40"/>
    <mergeCell ref="A21:B21"/>
    <mergeCell ref="J22:L22"/>
    <mergeCell ref="A72:B72"/>
    <mergeCell ref="A39:B39"/>
    <mergeCell ref="A69:B69"/>
    <mergeCell ref="A70:B70"/>
    <mergeCell ref="A57:B57"/>
    <mergeCell ref="J58:L58"/>
    <mergeCell ref="J72:L72"/>
    <mergeCell ref="J36:L36"/>
    <mergeCell ref="A33:B33"/>
    <mergeCell ref="A34:B34"/>
    <mergeCell ref="A35:B35"/>
    <mergeCell ref="A36:B36"/>
    <mergeCell ref="J54:L54"/>
    <mergeCell ref="A52:B52"/>
    <mergeCell ref="A53:B53"/>
    <mergeCell ref="A54:B54"/>
    <mergeCell ref="A51:B51"/>
    <mergeCell ref="J18:L18"/>
    <mergeCell ref="A1:L1"/>
    <mergeCell ref="A2:L2"/>
    <mergeCell ref="A3:B3"/>
    <mergeCell ref="J4:L4"/>
    <mergeCell ref="A15:B15"/>
    <mergeCell ref="A16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4"/>
  <sheetViews>
    <sheetView zoomScalePageLayoutView="0" workbookViewId="0" topLeftCell="A121">
      <selection activeCell="N7" sqref="N7"/>
    </sheetView>
  </sheetViews>
  <sheetFormatPr defaultColWidth="11.421875" defaultRowHeight="15"/>
  <cols>
    <col min="2" max="2" width="23.140625" style="0" customWidth="1"/>
  </cols>
  <sheetData>
    <row r="1" spans="1:12" ht="18.75">
      <c r="A1" s="56" t="str">
        <f>'[1]Administratif'!A2</f>
        <v>CHAMPIONNAT DES CLUBS HOMMES 2016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.75">
      <c r="A2" s="57" t="str">
        <f>'[1]Administratif'!A4&amp;'[1]Administratif'!E3&amp;'[1]Administratif'!B4&amp;'[1]Administratif'!E3&amp;'[1]Administratif'!C4&amp;'[1]Administratif'!E3&amp;'[1]Administratif'!D4</f>
        <v>REGIONALE 2B - 2ème Journée - 05/06/2016 - Evreux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73.25">
      <c r="A3" s="45" t="str">
        <f>'[1]Administratif'!J5</f>
        <v>BCA EVREUX 3</v>
      </c>
      <c r="B3" s="46"/>
      <c r="C3" s="23" t="str">
        <f>VLOOKUP($A3,'[1]Administratif'!$BU$20:$CO$31,13,FALSE)</f>
        <v>BC LA MIVOIE 2</v>
      </c>
      <c r="D3" s="23" t="str">
        <f>VLOOKUP($A3,'[1]Administratif'!$BU$20:$CO$31,14,FALSE)</f>
        <v>LEZARD MONTIVILLIERS</v>
      </c>
      <c r="E3" s="23" t="str">
        <f>VLOOKUP($A3,'[1]Administratif'!$BU$20:$CO$31,15,FALSE)</f>
        <v>BC LAC DE CANIEL 2</v>
      </c>
      <c r="F3" s="23" t="str">
        <f>VLOOKUP($A3,'[1]Administratif'!$BU$20:$CO$31,16,FALSE)</f>
        <v>O'LL STARS ST MARCEL 2</v>
      </c>
      <c r="G3" s="23" t="str">
        <f>VLOOKUP($A3,'[1]Administratif'!$BU$20:$CO$31,17,FALSE)</f>
        <v>BCRD ROUEN 2</v>
      </c>
      <c r="H3" s="23" t="str">
        <f>VLOOKUP($A3,'[1]Administratif'!$BU$20:$CO$31,18,FALSE)</f>
        <v>AVEUGLE</v>
      </c>
      <c r="I3" s="23" t="str">
        <f>VLOOKUP($A3,'[1]Administratif'!$BU$20:$CO$31,19,FALSE)</f>
        <v>CS GRAVENCHON 2</v>
      </c>
      <c r="J3" s="24" t="s">
        <v>10</v>
      </c>
      <c r="K3" s="24" t="s">
        <v>11</v>
      </c>
      <c r="L3" s="24" t="s">
        <v>12</v>
      </c>
    </row>
    <row r="4" spans="1:12" ht="15.75">
      <c r="A4" s="25" t="s">
        <v>13</v>
      </c>
      <c r="B4" s="26" t="s">
        <v>14</v>
      </c>
      <c r="C4" s="27">
        <f>VLOOKUP($A3,'[1]Administratif'!$J$5:$AV$16,16,FALSE)</f>
        <v>14</v>
      </c>
      <c r="D4" s="27">
        <f>VLOOKUP($A3,'[1]Administratif'!$J$5:$AV$16,17,FALSE)</f>
        <v>16</v>
      </c>
      <c r="E4" s="27">
        <f>VLOOKUP($A3,'[1]Administratif'!$J$5:$AV$16,18,FALSE)</f>
        <v>12</v>
      </c>
      <c r="F4" s="27">
        <f>VLOOKUP($A3,'[1]Administratif'!$J$5:$AV$16,19,FALSE)</f>
        <v>18</v>
      </c>
      <c r="G4" s="27">
        <f>VLOOKUP($A3,'[1]Administratif'!$J$5:$AV$16,20,FALSE)</f>
        <v>13</v>
      </c>
      <c r="H4" s="27">
        <f>VLOOKUP($A3,'[1]Administratif'!$J$5:$AV$16,21,FALSE)</f>
        <v>15</v>
      </c>
      <c r="I4" s="27">
        <f>VLOOKUP($A3,'[1]Administratif'!$J$5:$AV$16,22,FALSE)</f>
        <v>11</v>
      </c>
      <c r="J4" s="47"/>
      <c r="K4" s="48"/>
      <c r="L4" s="49"/>
    </row>
    <row r="5" spans="1:12" ht="15.75">
      <c r="A5" s="28" t="str">
        <f>'[1]Saisie'!E8</f>
        <v>16 110040</v>
      </c>
      <c r="B5" s="29" t="str">
        <f>'[1]Saisie'!F8</f>
        <v>DESSEL François</v>
      </c>
      <c r="C5" s="30">
        <f>'[1]Saisie'!R8</f>
        <v>0</v>
      </c>
      <c r="D5" s="30">
        <f>'[1]Saisie'!S8</f>
        <v>0</v>
      </c>
      <c r="E5" s="30">
        <f>'[1]Saisie'!T8</f>
        <v>0</v>
      </c>
      <c r="F5" s="30">
        <f>'[1]Saisie'!U8</f>
        <v>0</v>
      </c>
      <c r="G5" s="30">
        <f>'[1]Saisie'!V8</f>
        <v>0</v>
      </c>
      <c r="H5" s="30">
        <f>'[1]Saisie'!W8</f>
        <v>0</v>
      </c>
      <c r="I5" s="30">
        <f>'[1]Saisie'!X8</f>
        <v>0</v>
      </c>
      <c r="J5" s="30">
        <f>'[1]Saisie'!Y8</f>
        <v>0</v>
      </c>
      <c r="K5" s="30">
        <f>'[1]Saisie'!Z8</f>
        <v>0</v>
      </c>
      <c r="L5" s="31">
        <f>'[1]Saisie'!AA8</f>
      </c>
    </row>
    <row r="6" spans="1:12" ht="15.75">
      <c r="A6" s="28" t="str">
        <f>'[1]Saisie'!E9</f>
        <v>13 104466</v>
      </c>
      <c r="B6" s="29" t="str">
        <f>'[1]Saisie'!F9</f>
        <v>LECOMPTE Dominique</v>
      </c>
      <c r="C6" s="30">
        <f>'[1]Saisie'!R9</f>
        <v>0</v>
      </c>
      <c r="D6" s="30">
        <f>'[1]Saisie'!S9</f>
        <v>0</v>
      </c>
      <c r="E6" s="30">
        <f>'[1]Saisie'!T9</f>
        <v>0</v>
      </c>
      <c r="F6" s="30">
        <f>'[1]Saisie'!U9</f>
        <v>0</v>
      </c>
      <c r="G6" s="30">
        <f>'[1]Saisie'!V9</f>
        <v>0</v>
      </c>
      <c r="H6" s="30">
        <f>'[1]Saisie'!W9</f>
        <v>0</v>
      </c>
      <c r="I6" s="30">
        <f>'[1]Saisie'!X9</f>
        <v>0</v>
      </c>
      <c r="J6" s="30">
        <f>'[1]Saisie'!Y9</f>
        <v>0</v>
      </c>
      <c r="K6" s="30">
        <f>'[1]Saisie'!Z9</f>
        <v>0</v>
      </c>
      <c r="L6" s="31">
        <f>'[1]Saisie'!AA9</f>
      </c>
    </row>
    <row r="7" spans="1:12" ht="15.75">
      <c r="A7" s="28" t="str">
        <f>'[1]Saisie'!E10</f>
        <v>16 110933</v>
      </c>
      <c r="B7" s="29" t="str">
        <f>'[1]Saisie'!F10</f>
        <v>DRIEU Jean Pierre</v>
      </c>
      <c r="C7" s="30">
        <f>'[1]Saisie'!R10</f>
        <v>159</v>
      </c>
      <c r="D7" s="30">
        <f>'[1]Saisie'!S10</f>
        <v>95</v>
      </c>
      <c r="E7" s="30">
        <f>'[1]Saisie'!T10</f>
        <v>98</v>
      </c>
      <c r="F7" s="30">
        <f>'[1]Saisie'!U10</f>
        <v>146</v>
      </c>
      <c r="G7" s="30">
        <f>'[1]Saisie'!V10</f>
        <v>134</v>
      </c>
      <c r="H7" s="30">
        <f>'[1]Saisie'!W10</f>
        <v>115</v>
      </c>
      <c r="I7" s="30">
        <f>'[1]Saisie'!X10</f>
        <v>136</v>
      </c>
      <c r="J7" s="30">
        <f>'[1]Saisie'!Y10</f>
        <v>883</v>
      </c>
      <c r="K7" s="30">
        <f>'[1]Saisie'!Z10</f>
        <v>7</v>
      </c>
      <c r="L7" s="31">
        <f>'[1]Saisie'!AA10</f>
        <v>126.14285714285714</v>
      </c>
    </row>
    <row r="8" spans="1:12" ht="15.75">
      <c r="A8" s="28" t="str">
        <f>'[1]Saisie'!E11</f>
        <v>15 108394</v>
      </c>
      <c r="B8" s="29" t="str">
        <f>'[1]Saisie'!F11</f>
        <v>THIREL Alain</v>
      </c>
      <c r="C8" s="30">
        <f>'[1]Saisie'!R11</f>
        <v>145</v>
      </c>
      <c r="D8" s="30">
        <f>'[1]Saisie'!S11</f>
        <v>131</v>
      </c>
      <c r="E8" s="30">
        <f>'[1]Saisie'!T11</f>
        <v>170</v>
      </c>
      <c r="F8" s="30">
        <f>'[1]Saisie'!U11</f>
        <v>123</v>
      </c>
      <c r="G8" s="30">
        <f>'[1]Saisie'!V11</f>
        <v>111</v>
      </c>
      <c r="H8" s="30">
        <f>'[1]Saisie'!W11</f>
        <v>118</v>
      </c>
      <c r="I8" s="30">
        <f>'[1]Saisie'!X11</f>
        <v>119</v>
      </c>
      <c r="J8" s="30">
        <f>'[1]Saisie'!Y11</f>
        <v>917</v>
      </c>
      <c r="K8" s="30">
        <f>'[1]Saisie'!Z11</f>
        <v>7</v>
      </c>
      <c r="L8" s="31">
        <f>'[1]Saisie'!AA11</f>
        <v>131</v>
      </c>
    </row>
    <row r="9" spans="1:12" ht="15.75">
      <c r="A9" s="28" t="str">
        <f>'[1]Saisie'!E12</f>
        <v>16 109938</v>
      </c>
      <c r="B9" s="29" t="str">
        <f>'[1]Saisie'!F12</f>
        <v>GUIBOUX Patrick</v>
      </c>
      <c r="C9" s="30">
        <f>'[1]Saisie'!R12</f>
        <v>152</v>
      </c>
      <c r="D9" s="30">
        <f>'[1]Saisie'!S12</f>
        <v>153</v>
      </c>
      <c r="E9" s="30">
        <f>'[1]Saisie'!T12</f>
        <v>113</v>
      </c>
      <c r="F9" s="30">
        <f>'[1]Saisie'!U12</f>
        <v>171</v>
      </c>
      <c r="G9" s="30">
        <f>'[1]Saisie'!V12</f>
        <v>125</v>
      </c>
      <c r="H9" s="30">
        <f>'[1]Saisie'!W12</f>
        <v>148</v>
      </c>
      <c r="I9" s="30">
        <f>'[1]Saisie'!X12</f>
        <v>216</v>
      </c>
      <c r="J9" s="30">
        <f>'[1]Saisie'!Y12</f>
        <v>1078</v>
      </c>
      <c r="K9" s="30">
        <f>'[1]Saisie'!Z12</f>
        <v>7</v>
      </c>
      <c r="L9" s="31">
        <f>'[1]Saisie'!AA12</f>
        <v>154</v>
      </c>
    </row>
    <row r="10" spans="1:12" ht="15.75">
      <c r="A10" s="28" t="str">
        <f>'[1]Saisie'!E13</f>
        <v>9 97831</v>
      </c>
      <c r="B10" s="29" t="str">
        <f>'[1]Saisie'!F13</f>
        <v>CIOFOLO Michel</v>
      </c>
      <c r="C10" s="30">
        <f>'[1]Saisie'!R13</f>
        <v>113</v>
      </c>
      <c r="D10" s="30">
        <f>'[1]Saisie'!S13</f>
        <v>114</v>
      </c>
      <c r="E10" s="30">
        <f>'[1]Saisie'!T13</f>
        <v>97</v>
      </c>
      <c r="F10" s="30">
        <f>'[1]Saisie'!U13</f>
        <v>93</v>
      </c>
      <c r="G10" s="30">
        <f>'[1]Saisie'!V13</f>
        <v>105</v>
      </c>
      <c r="H10" s="30">
        <f>'[1]Saisie'!W13</f>
        <v>103</v>
      </c>
      <c r="I10" s="30">
        <f>'[1]Saisie'!X13</f>
        <v>88</v>
      </c>
      <c r="J10" s="30">
        <f>'[1]Saisie'!Y13</f>
        <v>713</v>
      </c>
      <c r="K10" s="30">
        <f>'[1]Saisie'!Z13</f>
        <v>7</v>
      </c>
      <c r="L10" s="31">
        <f>'[1]Saisie'!AA13</f>
        <v>101.85714285714286</v>
      </c>
    </row>
    <row r="11" spans="1:12" ht="15.75">
      <c r="A11" s="28" t="str">
        <f>'[1]Saisie'!E14</f>
        <v>13 105314</v>
      </c>
      <c r="B11" s="29" t="str">
        <f>'[1]Saisie'!F14</f>
        <v>BARTHE Daniel</v>
      </c>
      <c r="C11" s="30">
        <f>'[1]Saisie'!R14</f>
        <v>144</v>
      </c>
      <c r="D11" s="30">
        <f>'[1]Saisie'!S14</f>
        <v>114</v>
      </c>
      <c r="E11" s="30">
        <f>'[1]Saisie'!T14</f>
        <v>124</v>
      </c>
      <c r="F11" s="30">
        <f>'[1]Saisie'!U14</f>
        <v>134</v>
      </c>
      <c r="G11" s="30">
        <f>'[1]Saisie'!V14</f>
        <v>155</v>
      </c>
      <c r="H11" s="30">
        <f>'[1]Saisie'!W14</f>
        <v>117</v>
      </c>
      <c r="I11" s="30">
        <f>'[1]Saisie'!X14</f>
        <v>127</v>
      </c>
      <c r="J11" s="30">
        <f>'[1]Saisie'!Y14</f>
        <v>915</v>
      </c>
      <c r="K11" s="30">
        <f>'[1]Saisie'!Z14</f>
        <v>7</v>
      </c>
      <c r="L11" s="31">
        <f>'[1]Saisie'!AA14</f>
        <v>130.71428571428572</v>
      </c>
    </row>
    <row r="12" spans="1:12" ht="15.75">
      <c r="A12" s="28">
        <f>'[1]Saisie'!E15</f>
        <v>0</v>
      </c>
      <c r="B12" s="29">
        <f>'[1]Saisie'!F15</f>
      </c>
      <c r="C12" s="30">
        <f>'[1]Saisie'!R15</f>
        <v>0</v>
      </c>
      <c r="D12" s="30">
        <f>'[1]Saisie'!S15</f>
        <v>0</v>
      </c>
      <c r="E12" s="30">
        <f>'[1]Saisie'!T15</f>
        <v>0</v>
      </c>
      <c r="F12" s="30">
        <f>'[1]Saisie'!U15</f>
        <v>0</v>
      </c>
      <c r="G12" s="30">
        <f>'[1]Saisie'!V15</f>
        <v>0</v>
      </c>
      <c r="H12" s="30">
        <f>'[1]Saisie'!W15</f>
        <v>0</v>
      </c>
      <c r="I12" s="30">
        <f>'[1]Saisie'!X15</f>
        <v>0</v>
      </c>
      <c r="J12" s="30">
        <f>'[1]Saisie'!Y15</f>
      </c>
      <c r="K12" s="30">
        <f>'[1]Saisie'!Z15</f>
      </c>
      <c r="L12" s="31">
        <f>'[1]Saisie'!AA15</f>
      </c>
    </row>
    <row r="13" spans="1:12" ht="15.75">
      <c r="A13" s="28">
        <f>'[1]Saisie'!E16</f>
        <v>0</v>
      </c>
      <c r="B13" s="29">
        <f>'[1]Saisie'!F16</f>
      </c>
      <c r="C13" s="30">
        <f>'[1]Saisie'!R16</f>
        <v>0</v>
      </c>
      <c r="D13" s="30">
        <f>'[1]Saisie'!S16</f>
        <v>0</v>
      </c>
      <c r="E13" s="30">
        <f>'[1]Saisie'!T16</f>
        <v>0</v>
      </c>
      <c r="F13" s="30">
        <f>'[1]Saisie'!U16</f>
        <v>0</v>
      </c>
      <c r="G13" s="30">
        <f>'[1]Saisie'!V16</f>
        <v>0</v>
      </c>
      <c r="H13" s="30">
        <f>'[1]Saisie'!W16</f>
        <v>0</v>
      </c>
      <c r="I13" s="30">
        <f>'[1]Saisie'!X16</f>
        <v>0</v>
      </c>
      <c r="J13" s="30">
        <f>'[1]Saisie'!Y16</f>
      </c>
      <c r="K13" s="30">
        <f>'[1]Saisie'!Z16</f>
      </c>
      <c r="L13" s="31">
        <f>'[1]Saisie'!AA16</f>
      </c>
    </row>
    <row r="14" spans="1:12" ht="16.5" thickBot="1">
      <c r="A14" s="28">
        <f>'[1]Saisie'!E17</f>
        <v>0</v>
      </c>
      <c r="B14" s="29">
        <f>'[1]Saisie'!F17</f>
      </c>
      <c r="C14" s="30">
        <f>'[1]Saisie'!R17</f>
        <v>0</v>
      </c>
      <c r="D14" s="30">
        <f>'[1]Saisie'!S17</f>
        <v>0</v>
      </c>
      <c r="E14" s="30">
        <f>'[1]Saisie'!T17</f>
        <v>0</v>
      </c>
      <c r="F14" s="30">
        <f>'[1]Saisie'!U17</f>
        <v>0</v>
      </c>
      <c r="G14" s="30">
        <f>'[1]Saisie'!V17</f>
        <v>0</v>
      </c>
      <c r="H14" s="30">
        <f>'[1]Saisie'!W17</f>
        <v>0</v>
      </c>
      <c r="I14" s="30">
        <f>'[1]Saisie'!X17</f>
        <v>0</v>
      </c>
      <c r="J14" s="30">
        <f>'[1]Saisie'!Y17</f>
      </c>
      <c r="K14" s="30">
        <f>'[1]Saisie'!Z17</f>
      </c>
      <c r="L14" s="31">
        <f>'[1]Saisie'!AA17</f>
      </c>
    </row>
    <row r="15" spans="1:12" ht="16.5" thickBot="1">
      <c r="A15" s="50" t="s">
        <v>30</v>
      </c>
      <c r="B15" s="51"/>
      <c r="C15" s="32">
        <f>SUM(C5:C14)</f>
        <v>713</v>
      </c>
      <c r="D15" s="32">
        <f aca="true" t="shared" si="0" ref="D15:I15">SUM(D5:D14)</f>
        <v>607</v>
      </c>
      <c r="E15" s="32">
        <f t="shared" si="0"/>
        <v>602</v>
      </c>
      <c r="F15" s="32">
        <f t="shared" si="0"/>
        <v>667</v>
      </c>
      <c r="G15" s="32">
        <f t="shared" si="0"/>
        <v>630</v>
      </c>
      <c r="H15" s="32">
        <f t="shared" si="0"/>
        <v>601</v>
      </c>
      <c r="I15" s="32">
        <f t="shared" si="0"/>
        <v>686</v>
      </c>
      <c r="J15" s="32">
        <f>SUM(J5:J14)</f>
        <v>4506</v>
      </c>
      <c r="K15" s="33">
        <f>SUM(K5:K14)</f>
        <v>35</v>
      </c>
      <c r="L15" s="34">
        <f>IF(J15=0,"",SUM(J15/K15))</f>
        <v>128.74285714285713</v>
      </c>
    </row>
    <row r="16" spans="1:12" ht="16.5" thickBot="1">
      <c r="A16" s="50" t="s">
        <v>31</v>
      </c>
      <c r="B16" s="51"/>
      <c r="C16" s="35">
        <f>VLOOKUP(C3,'[1]Administratif'!$CT$5:$DO$17,9,FALSE)</f>
        <v>750</v>
      </c>
      <c r="D16" s="35">
        <f>VLOOKUP(D3,'[1]Administratif'!$CT$5:$DO$17,10,FALSE)</f>
        <v>826</v>
      </c>
      <c r="E16" s="35">
        <f>VLOOKUP(E3,'[1]Administratif'!$CT$5:$DO$17,11,FALSE)</f>
        <v>733</v>
      </c>
      <c r="F16" s="35">
        <f>VLOOKUP(F3,'[1]Administratif'!$CT$5:$DO$17,12,FALSE)</f>
        <v>795</v>
      </c>
      <c r="G16" s="35">
        <f>VLOOKUP(G3,'[1]Administratif'!$CT$5:$DO$13,13,FALSE)</f>
        <v>697</v>
      </c>
      <c r="H16" s="35">
        <f>VLOOKUP(H3,'[1]Administratif'!$CT$5:$DO$17,14,FALSE)</f>
        <v>0</v>
      </c>
      <c r="I16" s="35">
        <f>VLOOKUP(I3,'[1]Administratif'!$CT$5:$DO$17,15,FALSE)</f>
        <v>710</v>
      </c>
      <c r="J16" s="32">
        <f>SUM(C16:I16)</f>
        <v>4511</v>
      </c>
      <c r="K16" s="32">
        <f>SUM(VLOOKUP($C3,'[1]Administratif'!$CT$87:$ED$96,11,FALSE),VLOOKUP($D3,'[1]Administratif'!$CT$87:$ED$96,12,FALSE),VLOOKUP($E3,'[1]Administratif'!$CT$87:$ED$96,13,FALSE),VLOOKUP($F3,'[1]Administratif'!$CT$87:$ED$96,14,FALSE),VLOOKUP($G3,'[1]Administratif'!$CT$87:$ED$96,15,FALSE),VLOOKUP($H3,'[1]Administratif'!$CT$87:$ED$96,16,FALSE),VLOOKUP($I3,'[1]Administratif'!$CT$87:$ED$96,17,FALSE))</f>
        <v>30</v>
      </c>
      <c r="L16" s="36">
        <f>IF(J16=0,"",SUM(J16/K16))</f>
        <v>150.36666666666667</v>
      </c>
    </row>
    <row r="17" spans="1:12" ht="16.5" thickBot="1">
      <c r="A17" s="50" t="s">
        <v>32</v>
      </c>
      <c r="B17" s="51"/>
      <c r="C17" s="37">
        <f aca="true" t="shared" si="1" ref="C17:I17">IF(C15=0,"",IF(AND(C15=0,C16=0),"",IF(C15&gt;C16,3,(IF(C15&lt;C16,1,(IF(C15=C16,2)))))))</f>
        <v>1</v>
      </c>
      <c r="D17" s="37">
        <f t="shared" si="1"/>
        <v>1</v>
      </c>
      <c r="E17" s="37">
        <f t="shared" si="1"/>
        <v>1</v>
      </c>
      <c r="F17" s="37">
        <f t="shared" si="1"/>
        <v>1</v>
      </c>
      <c r="G17" s="37">
        <f t="shared" si="1"/>
        <v>1</v>
      </c>
      <c r="H17" s="37">
        <f t="shared" si="1"/>
        <v>3</v>
      </c>
      <c r="I17" s="37">
        <f t="shared" si="1"/>
        <v>1</v>
      </c>
      <c r="J17" s="32">
        <f>SUM(C17:I17)</f>
        <v>9</v>
      </c>
      <c r="K17" s="38"/>
      <c r="L17" s="39"/>
    </row>
    <row r="18" spans="1:12" ht="15.75">
      <c r="A18" s="52" t="s">
        <v>33</v>
      </c>
      <c r="B18" s="53"/>
      <c r="C18" s="40"/>
      <c r="D18" s="40"/>
      <c r="E18" s="40"/>
      <c r="F18" s="41"/>
      <c r="G18" s="41"/>
      <c r="H18" s="41"/>
      <c r="I18" s="41"/>
      <c r="J18" s="54"/>
      <c r="K18" s="55"/>
      <c r="L18" s="55"/>
    </row>
    <row r="19" spans="1:12" ht="18.75">
      <c r="A19" s="42" t="str">
        <f>A1</f>
        <v>CHAMPIONNAT DES CLUBS HOMMES 2016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4"/>
    </row>
    <row r="20" spans="1:12" ht="18.75">
      <c r="A20" s="42" t="str">
        <f>A2</f>
        <v>REGIONALE 2B - 2ème Journée - 05/06/2016 - Evreux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4"/>
    </row>
    <row r="21" spans="1:12" ht="173.25">
      <c r="A21" s="45" t="str">
        <f>'[1]Administratif'!J6</f>
        <v>BC LAC DE CANIEL 2</v>
      </c>
      <c r="B21" s="46"/>
      <c r="C21" s="23" t="str">
        <f>VLOOKUP($A21,'[1]Administratif'!$BU$20:$CO$31,13,FALSE)</f>
        <v>BCRD ROUEN 2</v>
      </c>
      <c r="D21" s="23" t="str">
        <f>VLOOKUP($A21,'[1]Administratif'!$BU$20:$CO$31,14,FALSE)</f>
        <v>CS GRAVENCHON 2</v>
      </c>
      <c r="E21" s="23" t="str">
        <f>VLOOKUP($A21,'[1]Administratif'!$BU$20:$CO$31,15,FALSE)</f>
        <v>BCA EVREUX 3</v>
      </c>
      <c r="F21" s="23" t="str">
        <f>VLOOKUP($A21,'[1]Administratif'!$BU$20:$CO$31,16,FALSE)</f>
        <v>AVEUGLE</v>
      </c>
      <c r="G21" s="23" t="str">
        <f>VLOOKUP($A21,'[1]Administratif'!$BU$20:$CO$31,17,FALSE)</f>
        <v>LEZARD MONTIVILLIERS</v>
      </c>
      <c r="H21" s="23" t="str">
        <f>VLOOKUP($A21,'[1]Administratif'!$BU$20:$CO$31,18,FALSE)</f>
        <v>O'LL STARS ST MARCEL 2</v>
      </c>
      <c r="I21" s="23" t="str">
        <f>VLOOKUP($A21,'[1]Administratif'!$BU$20:$CO$31,19,FALSE)</f>
        <v>BC LA MIVOIE 2</v>
      </c>
      <c r="J21" s="24" t="s">
        <v>10</v>
      </c>
      <c r="K21" s="24" t="s">
        <v>11</v>
      </c>
      <c r="L21" s="24" t="s">
        <v>12</v>
      </c>
    </row>
    <row r="22" spans="1:12" ht="15.75">
      <c r="A22" s="25" t="s">
        <v>13</v>
      </c>
      <c r="B22" s="26" t="s">
        <v>14</v>
      </c>
      <c r="C22" s="27">
        <f>VLOOKUP($A21,'[1]Administratif'!$J$5:$AV$16,16,FALSE)</f>
        <v>15</v>
      </c>
      <c r="D22" s="27">
        <f>VLOOKUP($A21,'[1]Administratif'!$J$5:$AV$16,17,FALSE)</f>
        <v>13</v>
      </c>
      <c r="E22" s="27">
        <f>VLOOKUP($A21,'[1]Administratif'!$J$5:$AV$16,18,FALSE)</f>
        <v>11</v>
      </c>
      <c r="F22" s="27">
        <f>VLOOKUP($A21,'[1]Administratif'!$J$5:$AV$16,19,FALSE)</f>
        <v>16</v>
      </c>
      <c r="G22" s="27">
        <f>VLOOKUP($A21,'[1]Administratif'!$J$5:$AV$16,20,FALSE)</f>
        <v>17</v>
      </c>
      <c r="H22" s="27">
        <f>VLOOKUP($A21,'[1]Administratif'!$J$5:$AV$16,21,FALSE)</f>
        <v>14</v>
      </c>
      <c r="I22" s="27">
        <f>VLOOKUP($A21,'[1]Administratif'!$J$5:$AV$16,22,FALSE)</f>
        <v>18</v>
      </c>
      <c r="J22" s="47"/>
      <c r="K22" s="48"/>
      <c r="L22" s="49"/>
    </row>
    <row r="23" spans="1:12" ht="15.75">
      <c r="A23" s="28" t="str">
        <f>'[1]Saisie'!E18</f>
        <v>3 64897</v>
      </c>
      <c r="B23" s="29" t="str">
        <f>'[1]Saisie'!F18</f>
        <v>BRENTOT Régis</v>
      </c>
      <c r="C23" s="30">
        <f>'[1]Saisie'!R18</f>
        <v>114</v>
      </c>
      <c r="D23" s="30">
        <f>'[1]Saisie'!S18</f>
        <v>187</v>
      </c>
      <c r="E23" s="30">
        <f>'[1]Saisie'!T18</f>
        <v>145</v>
      </c>
      <c r="F23" s="30">
        <f>'[1]Saisie'!U18</f>
        <v>191</v>
      </c>
      <c r="G23" s="30">
        <f>'[1]Saisie'!V18</f>
        <v>187</v>
      </c>
      <c r="H23" s="30">
        <f>'[1]Saisie'!W18</f>
        <v>161</v>
      </c>
      <c r="I23" s="30">
        <f>'[1]Saisie'!X18</f>
        <v>139</v>
      </c>
      <c r="J23" s="30">
        <f>'[1]Saisie'!Y18</f>
        <v>1124</v>
      </c>
      <c r="K23" s="30">
        <f>'[1]Saisie'!Z18</f>
        <v>7</v>
      </c>
      <c r="L23" s="31">
        <f>'[1]Saisie'!AA18</f>
        <v>160.57142857142858</v>
      </c>
    </row>
    <row r="24" spans="1:12" ht="15.75">
      <c r="A24" s="28" t="str">
        <f>'[1]Saisie'!E19</f>
        <v>8 95435</v>
      </c>
      <c r="B24" s="29" t="str">
        <f>'[1]Saisie'!F19</f>
        <v>PAULMIER Jonathan</v>
      </c>
      <c r="C24" s="30">
        <f>'[1]Saisie'!R19</f>
        <v>141</v>
      </c>
      <c r="D24" s="30">
        <f>'[1]Saisie'!S19</f>
        <v>170</v>
      </c>
      <c r="E24" s="30">
        <f>'[1]Saisie'!T19</f>
        <v>142</v>
      </c>
      <c r="F24" s="30">
        <f>'[1]Saisie'!U19</f>
        <v>208</v>
      </c>
      <c r="G24" s="30">
        <f>'[1]Saisie'!V19</f>
        <v>147</v>
      </c>
      <c r="H24" s="30">
        <f>'[1]Saisie'!W19</f>
        <v>172</v>
      </c>
      <c r="I24" s="30">
        <f>'[1]Saisie'!X19</f>
        <v>135</v>
      </c>
      <c r="J24" s="30">
        <f>'[1]Saisie'!Y19</f>
        <v>1115</v>
      </c>
      <c r="K24" s="30">
        <f>'[1]Saisie'!Z19</f>
        <v>7</v>
      </c>
      <c r="L24" s="31">
        <f>'[1]Saisie'!AA19</f>
        <v>159.28571428571428</v>
      </c>
    </row>
    <row r="25" spans="1:12" ht="15.75">
      <c r="A25" s="28" t="str">
        <f>'[1]Saisie'!E20</f>
        <v>14 106224</v>
      </c>
      <c r="B25" s="29" t="str">
        <f>'[1]Saisie'!F20</f>
        <v>CHAREYRE Cyril</v>
      </c>
      <c r="C25" s="30">
        <f>'[1]Saisie'!R20</f>
        <v>152</v>
      </c>
      <c r="D25" s="30">
        <f>'[1]Saisie'!S20</f>
        <v>209</v>
      </c>
      <c r="E25" s="30">
        <f>'[1]Saisie'!T20</f>
        <v>192</v>
      </c>
      <c r="F25" s="30">
        <f>'[1]Saisie'!U20</f>
        <v>145</v>
      </c>
      <c r="G25" s="30">
        <f>'[1]Saisie'!V20</f>
        <v>214</v>
      </c>
      <c r="H25" s="30">
        <f>'[1]Saisie'!W20</f>
        <v>212</v>
      </c>
      <c r="I25" s="30">
        <f>'[1]Saisie'!X20</f>
        <v>192</v>
      </c>
      <c r="J25" s="30">
        <f>'[1]Saisie'!Y20</f>
        <v>1316</v>
      </c>
      <c r="K25" s="30">
        <f>'[1]Saisie'!Z20</f>
        <v>7</v>
      </c>
      <c r="L25" s="31">
        <f>'[1]Saisie'!AA20</f>
        <v>188</v>
      </c>
    </row>
    <row r="26" spans="1:12" ht="15.75">
      <c r="A26" s="28" t="str">
        <f>'[1]Saisie'!E21</f>
        <v>11 101341</v>
      </c>
      <c r="B26" s="29" t="str">
        <f>'[1]Saisie'!F21</f>
        <v>PERROT Bruno</v>
      </c>
      <c r="C26" s="30">
        <f>'[1]Saisie'!R21</f>
        <v>154</v>
      </c>
      <c r="D26" s="30">
        <f>'[1]Saisie'!S21</f>
        <v>137</v>
      </c>
      <c r="E26" s="30">
        <f>'[1]Saisie'!T21</f>
        <v>117</v>
      </c>
      <c r="F26" s="30">
        <f>'[1]Saisie'!U21</f>
        <v>133</v>
      </c>
      <c r="G26" s="30">
        <f>'[1]Saisie'!V21</f>
        <v>153</v>
      </c>
      <c r="H26" s="30">
        <f>'[1]Saisie'!W21</f>
        <v>145</v>
      </c>
      <c r="I26" s="30">
        <f>'[1]Saisie'!X21</f>
        <v>120</v>
      </c>
      <c r="J26" s="30">
        <f>'[1]Saisie'!Y21</f>
        <v>959</v>
      </c>
      <c r="K26" s="30">
        <f>'[1]Saisie'!Z21</f>
        <v>7</v>
      </c>
      <c r="L26" s="31">
        <f>'[1]Saisie'!AA21</f>
        <v>137</v>
      </c>
    </row>
    <row r="27" spans="1:12" ht="15.75">
      <c r="A27" s="28" t="str">
        <f>'[1]Saisie'!E22</f>
        <v>8 95827</v>
      </c>
      <c r="B27" s="29" t="str">
        <f>'[1]Saisie'!F22</f>
        <v>GIRARD Patrick</v>
      </c>
      <c r="C27" s="30">
        <f>'[1]Saisie'!R22</f>
        <v>0</v>
      </c>
      <c r="D27" s="30">
        <f>'[1]Saisie'!S22</f>
        <v>0</v>
      </c>
      <c r="E27" s="30">
        <f>'[1]Saisie'!T22</f>
        <v>0</v>
      </c>
      <c r="F27" s="30">
        <f>'[1]Saisie'!U22</f>
        <v>0</v>
      </c>
      <c r="G27" s="30">
        <f>'[1]Saisie'!V22</f>
        <v>0</v>
      </c>
      <c r="H27" s="30">
        <f>'[1]Saisie'!W22</f>
        <v>0</v>
      </c>
      <c r="I27" s="30">
        <f>'[1]Saisie'!X22</f>
        <v>0</v>
      </c>
      <c r="J27" s="30">
        <f>'[1]Saisie'!Y22</f>
        <v>0</v>
      </c>
      <c r="K27" s="30">
        <f>'[1]Saisie'!Z22</f>
        <v>0</v>
      </c>
      <c r="L27" s="31">
        <f>'[1]Saisie'!AA22</f>
      </c>
    </row>
    <row r="28" spans="1:12" ht="15.75">
      <c r="A28" s="28" t="str">
        <f>'[1]Saisie'!E23</f>
        <v>9 97580</v>
      </c>
      <c r="B28" s="29" t="str">
        <f>'[1]Saisie'!F23</f>
        <v>LANGLOIS Marco</v>
      </c>
      <c r="C28" s="30">
        <f>'[1]Saisie'!R23</f>
        <v>192</v>
      </c>
      <c r="D28" s="30">
        <f>'[1]Saisie'!S23</f>
        <v>165</v>
      </c>
      <c r="E28" s="30">
        <f>'[1]Saisie'!T23</f>
        <v>137</v>
      </c>
      <c r="F28" s="30">
        <f>'[1]Saisie'!U23</f>
        <v>135</v>
      </c>
      <c r="G28" s="30">
        <f>'[1]Saisie'!V23</f>
        <v>180</v>
      </c>
      <c r="H28" s="30">
        <f>'[1]Saisie'!W23</f>
        <v>136</v>
      </c>
      <c r="I28" s="30">
        <f>'[1]Saisie'!X23</f>
        <v>152</v>
      </c>
      <c r="J28" s="30">
        <f>'[1]Saisie'!Y23</f>
        <v>1097</v>
      </c>
      <c r="K28" s="30">
        <f>'[1]Saisie'!Z23</f>
        <v>7</v>
      </c>
      <c r="L28" s="31">
        <f>'[1]Saisie'!AA23</f>
        <v>156.71428571428572</v>
      </c>
    </row>
    <row r="29" spans="1:12" ht="15.75">
      <c r="A29" s="28">
        <f>'[1]Saisie'!E24</f>
        <v>0</v>
      </c>
      <c r="B29" s="29">
        <f>'[1]Saisie'!F24</f>
      </c>
      <c r="C29" s="30">
        <f>'[1]Saisie'!R24</f>
        <v>0</v>
      </c>
      <c r="D29" s="30">
        <f>'[1]Saisie'!S24</f>
        <v>0</v>
      </c>
      <c r="E29" s="30">
        <f>'[1]Saisie'!T24</f>
        <v>0</v>
      </c>
      <c r="F29" s="30">
        <f>'[1]Saisie'!U24</f>
        <v>0</v>
      </c>
      <c r="G29" s="30">
        <f>'[1]Saisie'!V24</f>
        <v>0</v>
      </c>
      <c r="H29" s="30">
        <f>'[1]Saisie'!W24</f>
        <v>0</v>
      </c>
      <c r="I29" s="30">
        <f>'[1]Saisie'!X24</f>
        <v>0</v>
      </c>
      <c r="J29" s="30">
        <f>'[1]Saisie'!Y24</f>
      </c>
      <c r="K29" s="30">
        <f>'[1]Saisie'!Z24</f>
      </c>
      <c r="L29" s="31">
        <f>'[1]Saisie'!AA24</f>
      </c>
    </row>
    <row r="30" spans="1:12" ht="15.75">
      <c r="A30" s="28">
        <f>'[1]Saisie'!E25</f>
        <v>0</v>
      </c>
      <c r="B30" s="29">
        <f>'[1]Saisie'!F25</f>
      </c>
      <c r="C30" s="30">
        <f>'[1]Saisie'!R25</f>
        <v>0</v>
      </c>
      <c r="D30" s="30">
        <f>'[1]Saisie'!S25</f>
        <v>0</v>
      </c>
      <c r="E30" s="30">
        <f>'[1]Saisie'!T25</f>
        <v>0</v>
      </c>
      <c r="F30" s="30">
        <f>'[1]Saisie'!U25</f>
        <v>0</v>
      </c>
      <c r="G30" s="30">
        <f>'[1]Saisie'!V25</f>
        <v>0</v>
      </c>
      <c r="H30" s="30">
        <f>'[1]Saisie'!W25</f>
        <v>0</v>
      </c>
      <c r="I30" s="30">
        <f>'[1]Saisie'!X25</f>
        <v>0</v>
      </c>
      <c r="J30" s="30">
        <f>'[1]Saisie'!Y25</f>
      </c>
      <c r="K30" s="30">
        <f>'[1]Saisie'!Z25</f>
      </c>
      <c r="L30" s="31">
        <f>'[1]Saisie'!AA25</f>
      </c>
    </row>
    <row r="31" spans="1:12" ht="15.75">
      <c r="A31" s="28">
        <f>'[1]Saisie'!E26</f>
        <v>0</v>
      </c>
      <c r="B31" s="29">
        <f>'[1]Saisie'!F26</f>
      </c>
      <c r="C31" s="30">
        <f>'[1]Saisie'!R26</f>
        <v>0</v>
      </c>
      <c r="D31" s="30">
        <f>'[1]Saisie'!S26</f>
        <v>0</v>
      </c>
      <c r="E31" s="30">
        <f>'[1]Saisie'!T26</f>
        <v>0</v>
      </c>
      <c r="F31" s="30">
        <f>'[1]Saisie'!U26</f>
        <v>0</v>
      </c>
      <c r="G31" s="30">
        <f>'[1]Saisie'!V26</f>
        <v>0</v>
      </c>
      <c r="H31" s="30">
        <f>'[1]Saisie'!W26</f>
        <v>0</v>
      </c>
      <c r="I31" s="30">
        <f>'[1]Saisie'!X26</f>
        <v>0</v>
      </c>
      <c r="J31" s="30">
        <f>'[1]Saisie'!Y26</f>
      </c>
      <c r="K31" s="30">
        <f>'[1]Saisie'!Z26</f>
      </c>
      <c r="L31" s="31">
        <f>'[1]Saisie'!AA26</f>
      </c>
    </row>
    <row r="32" spans="1:12" ht="16.5" thickBot="1">
      <c r="A32" s="28">
        <f>'[1]Saisie'!E27</f>
        <v>0</v>
      </c>
      <c r="B32" s="29">
        <f>'[1]Saisie'!F27</f>
      </c>
      <c r="C32" s="30">
        <f>'[1]Saisie'!R27</f>
        <v>0</v>
      </c>
      <c r="D32" s="30">
        <f>'[1]Saisie'!S27</f>
        <v>0</v>
      </c>
      <c r="E32" s="30">
        <f>'[1]Saisie'!T27</f>
        <v>0</v>
      </c>
      <c r="F32" s="30">
        <f>'[1]Saisie'!U27</f>
        <v>0</v>
      </c>
      <c r="G32" s="30">
        <f>'[1]Saisie'!V27</f>
        <v>0</v>
      </c>
      <c r="H32" s="30">
        <f>'[1]Saisie'!W27</f>
        <v>0</v>
      </c>
      <c r="I32" s="30">
        <f>'[1]Saisie'!X27</f>
        <v>0</v>
      </c>
      <c r="J32" s="30">
        <f>'[1]Saisie'!Y27</f>
      </c>
      <c r="K32" s="30">
        <f>'[1]Saisie'!Z27</f>
      </c>
      <c r="L32" s="31">
        <f>'[1]Saisie'!AA27</f>
      </c>
    </row>
    <row r="33" spans="1:12" ht="16.5" thickBot="1">
      <c r="A33" s="50" t="s">
        <v>30</v>
      </c>
      <c r="B33" s="51"/>
      <c r="C33" s="32">
        <f aca="true" t="shared" si="2" ref="C33:I33">SUM(C23:C32)</f>
        <v>753</v>
      </c>
      <c r="D33" s="32">
        <f t="shared" si="2"/>
        <v>868</v>
      </c>
      <c r="E33" s="32">
        <f t="shared" si="2"/>
        <v>733</v>
      </c>
      <c r="F33" s="32">
        <f t="shared" si="2"/>
        <v>812</v>
      </c>
      <c r="G33" s="32">
        <f t="shared" si="2"/>
        <v>881</v>
      </c>
      <c r="H33" s="32">
        <f t="shared" si="2"/>
        <v>826</v>
      </c>
      <c r="I33" s="32">
        <f t="shared" si="2"/>
        <v>738</v>
      </c>
      <c r="J33" s="32">
        <f>SUM(J23:J32)</f>
        <v>5611</v>
      </c>
      <c r="K33" s="33">
        <f>SUM(K23:K32)</f>
        <v>35</v>
      </c>
      <c r="L33" s="34">
        <f>IF(J33=0,"",SUM(J33/K33))</f>
        <v>160.31428571428572</v>
      </c>
    </row>
    <row r="34" spans="1:12" ht="16.5" thickBot="1">
      <c r="A34" s="50" t="s">
        <v>31</v>
      </c>
      <c r="B34" s="51"/>
      <c r="C34" s="35">
        <f>VLOOKUP(C21,'[1]Administratif'!$CT$5:$DO$17,9,FALSE)</f>
        <v>735</v>
      </c>
      <c r="D34" s="35">
        <f>VLOOKUP(D21,'[1]Administratif'!$CT$5:$DO$17,10,FALSE)</f>
        <v>789</v>
      </c>
      <c r="E34" s="35">
        <f>VLOOKUP(E21,'[1]Administratif'!$CT$5:$DO$17,11,FALSE)</f>
        <v>602</v>
      </c>
      <c r="F34" s="35">
        <f>VLOOKUP(F21,'[1]Administratif'!$CT$5:$DO$17,12,FALSE)</f>
        <v>0</v>
      </c>
      <c r="G34" s="35">
        <f>VLOOKUP(G21,'[1]Administratif'!$CT$5:$DO$13,13,FALSE)</f>
        <v>714</v>
      </c>
      <c r="H34" s="35">
        <f>VLOOKUP(H21,'[1]Administratif'!$CT$5:$DO$17,14,FALSE)</f>
        <v>822</v>
      </c>
      <c r="I34" s="35">
        <f>VLOOKUP(I21,'[1]Administratif'!$CT$5:$DO$17,15,FALSE)</f>
        <v>807</v>
      </c>
      <c r="J34" s="32">
        <f>SUM(C34:I34)</f>
        <v>4469</v>
      </c>
      <c r="K34" s="32">
        <f>SUM(VLOOKUP($C21,'[1]Administratif'!$CT$87:$ED$96,11,FALSE),VLOOKUP($D21,'[1]Administratif'!$CT$87:$ED$96,12,FALSE),VLOOKUP($E21,'[1]Administratif'!$CT$87:$ED$96,13,FALSE),VLOOKUP($F21,'[1]Administratif'!$CT$87:$ED$96,14,FALSE),VLOOKUP($G21,'[1]Administratif'!$CT$87:$ED$96,15,FALSE),VLOOKUP($H21,'[1]Administratif'!$CT$87:$ED$96,16,FALSE),VLOOKUP($I21,'[1]Administratif'!$CT$87:$ED$96,17,FALSE))</f>
        <v>30</v>
      </c>
      <c r="L34" s="36">
        <f>IF(J34=0,"",SUM(J34/K34))</f>
        <v>148.96666666666667</v>
      </c>
    </row>
    <row r="35" spans="1:12" ht="16.5" thickBot="1">
      <c r="A35" s="50" t="s">
        <v>32</v>
      </c>
      <c r="B35" s="51"/>
      <c r="C35" s="37">
        <f aca="true" t="shared" si="3" ref="C35:I35">IF(C33=0,"",IF(AND(C33=0,C34=0),"",IF(C33&gt;C34,3,(IF(C33&lt;C34,1,(IF(C33=C34,2)))))))</f>
        <v>3</v>
      </c>
      <c r="D35" s="37">
        <f t="shared" si="3"/>
        <v>3</v>
      </c>
      <c r="E35" s="37">
        <f t="shared" si="3"/>
        <v>3</v>
      </c>
      <c r="F35" s="37">
        <f t="shared" si="3"/>
        <v>3</v>
      </c>
      <c r="G35" s="37">
        <f t="shared" si="3"/>
        <v>3</v>
      </c>
      <c r="H35" s="37">
        <f t="shared" si="3"/>
        <v>3</v>
      </c>
      <c r="I35" s="37">
        <f t="shared" si="3"/>
        <v>1</v>
      </c>
      <c r="J35" s="32">
        <f>SUM(C35:I35)</f>
        <v>19</v>
      </c>
      <c r="K35" s="38"/>
      <c r="L35" s="39"/>
    </row>
    <row r="36" spans="1:12" ht="15.75">
      <c r="A36" s="52" t="s">
        <v>33</v>
      </c>
      <c r="B36" s="53"/>
      <c r="C36" s="40"/>
      <c r="D36" s="40"/>
      <c r="E36" s="40"/>
      <c r="F36" s="41"/>
      <c r="G36" s="41"/>
      <c r="H36" s="41"/>
      <c r="I36" s="41"/>
      <c r="J36" s="54"/>
      <c r="K36" s="55"/>
      <c r="L36" s="55"/>
    </row>
    <row r="37" spans="1:12" ht="18.75">
      <c r="A37" s="42" t="str">
        <f>A1</f>
        <v>CHAMPIONNAT DES CLUBS HOMMES 2016</v>
      </c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4"/>
    </row>
    <row r="38" spans="1:12" ht="18.75">
      <c r="A38" s="42" t="str">
        <f>A2</f>
        <v>REGIONALE 2B - 2ème Journée - 05/06/2016 - Evreux</v>
      </c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4"/>
    </row>
    <row r="39" spans="1:12" ht="173.25">
      <c r="A39" s="45" t="str">
        <f>'[1]Administratif'!J7</f>
        <v>BCRD ROUEN 2</v>
      </c>
      <c r="B39" s="46"/>
      <c r="C39" s="23" t="str">
        <f>VLOOKUP($A39,'[1]Administratif'!$BU$20:$CO$31,13,FALSE)</f>
        <v>BC LAC DE CANIEL 2</v>
      </c>
      <c r="D39" s="23" t="str">
        <f>VLOOKUP($A39,'[1]Administratif'!$BU$20:$CO$31,14,FALSE)</f>
        <v>O'LL STARS ST MARCEL 2</v>
      </c>
      <c r="E39" s="23" t="str">
        <f>VLOOKUP($A39,'[1]Administratif'!$BU$20:$CO$31,15,FALSE)</f>
        <v>LEZARD MONTIVILLIERS</v>
      </c>
      <c r="F39" s="23" t="str">
        <f>VLOOKUP($A39,'[1]Administratif'!$BU$20:$CO$31,16,FALSE)</f>
        <v>BC LA MIVOIE 2</v>
      </c>
      <c r="G39" s="23" t="str">
        <f>VLOOKUP($A39,'[1]Administratif'!$BU$20:$CO$31,17,FALSE)</f>
        <v>BCA EVREUX 3</v>
      </c>
      <c r="H39" s="23" t="str">
        <f>VLOOKUP($A39,'[1]Administratif'!$BU$20:$CO$31,18,FALSE)</f>
        <v>CS GRAVENCHON 2</v>
      </c>
      <c r="I39" s="23" t="str">
        <f>VLOOKUP($A39,'[1]Administratif'!$BU$20:$CO$31,19,FALSE)</f>
        <v>AVEUGLE</v>
      </c>
      <c r="J39" s="24" t="s">
        <v>10</v>
      </c>
      <c r="K39" s="24" t="s">
        <v>11</v>
      </c>
      <c r="L39" s="24" t="s">
        <v>12</v>
      </c>
    </row>
    <row r="40" spans="1:12" ht="15.75">
      <c r="A40" s="25" t="s">
        <v>13</v>
      </c>
      <c r="B40" s="26" t="s">
        <v>14</v>
      </c>
      <c r="C40" s="27">
        <f>VLOOKUP($A39,'[1]Administratif'!$J$5:$AV$16,16,FALSE)</f>
        <v>16</v>
      </c>
      <c r="D40" s="27">
        <f>VLOOKUP($A39,'[1]Administratif'!$J$5:$AV$16,17,FALSE)</f>
        <v>11</v>
      </c>
      <c r="E40" s="27">
        <f>VLOOKUP($A39,'[1]Administratif'!$J$5:$AV$16,18,FALSE)</f>
        <v>18</v>
      </c>
      <c r="F40" s="27">
        <f>VLOOKUP($A39,'[1]Administratif'!$J$5:$AV$16,19,FALSE)</f>
        <v>12</v>
      </c>
      <c r="G40" s="27">
        <f>VLOOKUP($A39,'[1]Administratif'!$J$5:$AV$16,20,FALSE)</f>
        <v>14</v>
      </c>
      <c r="H40" s="27">
        <f>VLOOKUP($A39,'[1]Administratif'!$J$5:$AV$16,21,FALSE)</f>
        <v>17</v>
      </c>
      <c r="I40" s="27">
        <f>VLOOKUP($A39,'[1]Administratif'!$J$5:$AV$16,22,FALSE)</f>
        <v>13</v>
      </c>
      <c r="J40" s="47"/>
      <c r="K40" s="48"/>
      <c r="L40" s="49"/>
    </row>
    <row r="41" spans="1:12" ht="15.75">
      <c r="A41" s="28" t="str">
        <f>'[1]Saisie'!E28</f>
        <v>93 70987</v>
      </c>
      <c r="B41" s="29" t="str">
        <f>'[1]Saisie'!F28</f>
        <v>GEORGES Thierry</v>
      </c>
      <c r="C41" s="30">
        <f>'[1]Saisie'!R28</f>
        <v>117</v>
      </c>
      <c r="D41" s="30">
        <f>'[1]Saisie'!S28</f>
        <v>153</v>
      </c>
      <c r="E41" s="30">
        <f>'[1]Saisie'!T28</f>
        <v>178</v>
      </c>
      <c r="F41" s="30">
        <f>'[1]Saisie'!U28</f>
        <v>184</v>
      </c>
      <c r="G41" s="30">
        <f>'[1]Saisie'!V28</f>
        <v>131</v>
      </c>
      <c r="H41" s="30">
        <f>'[1]Saisie'!W28</f>
        <v>173</v>
      </c>
      <c r="I41" s="30">
        <f>'[1]Saisie'!X28</f>
        <v>101</v>
      </c>
      <c r="J41" s="30">
        <f>'[1]Saisie'!Y28</f>
        <v>1037</v>
      </c>
      <c r="K41" s="30">
        <f>'[1]Saisie'!Z28</f>
        <v>7</v>
      </c>
      <c r="L41" s="31">
        <f>'[1]Saisie'!AA28</f>
        <v>148.14285714285714</v>
      </c>
    </row>
    <row r="42" spans="1:12" ht="15.75">
      <c r="A42" s="28" t="str">
        <f>'[1]Saisie'!E29</f>
        <v>1 9063000</v>
      </c>
      <c r="B42" s="29" t="str">
        <f>'[1]Saisie'!F29</f>
        <v>VAZ Francisco</v>
      </c>
      <c r="C42" s="30">
        <f>'[1]Saisie'!R29</f>
        <v>185</v>
      </c>
      <c r="D42" s="30">
        <f>'[1]Saisie'!S29</f>
        <v>168</v>
      </c>
      <c r="E42" s="30">
        <f>'[1]Saisie'!T29</f>
        <v>213</v>
      </c>
      <c r="F42" s="30">
        <f>'[1]Saisie'!U29</f>
        <v>146</v>
      </c>
      <c r="G42" s="30">
        <f>'[1]Saisie'!V29</f>
        <v>169</v>
      </c>
      <c r="H42" s="30">
        <f>'[1]Saisie'!W29</f>
        <v>169</v>
      </c>
      <c r="I42" s="30">
        <f>'[1]Saisie'!X29</f>
        <v>163</v>
      </c>
      <c r="J42" s="30">
        <f>'[1]Saisie'!Y29</f>
        <v>1213</v>
      </c>
      <c r="K42" s="30">
        <f>'[1]Saisie'!Z29</f>
        <v>7</v>
      </c>
      <c r="L42" s="31">
        <f>'[1]Saisie'!AA29</f>
        <v>173.28571428571428</v>
      </c>
    </row>
    <row r="43" spans="1:12" ht="15.75">
      <c r="A43" s="28" t="str">
        <f>'[1]Saisie'!E30</f>
        <v>11 101668</v>
      </c>
      <c r="B43" s="29" t="str">
        <f>'[1]Saisie'!F30</f>
        <v>AUBER Marcel</v>
      </c>
      <c r="C43" s="30">
        <f>'[1]Saisie'!R30</f>
        <v>126</v>
      </c>
      <c r="D43" s="30">
        <f>'[1]Saisie'!S30</f>
        <v>128</v>
      </c>
      <c r="E43" s="30">
        <f>'[1]Saisie'!T30</f>
        <v>112</v>
      </c>
      <c r="F43" s="30">
        <f>'[1]Saisie'!U30</f>
        <v>129</v>
      </c>
      <c r="G43" s="30">
        <f>'[1]Saisie'!V30</f>
        <v>117</v>
      </c>
      <c r="H43" s="30">
        <f>'[1]Saisie'!W30</f>
        <v>211</v>
      </c>
      <c r="I43" s="30">
        <f>'[1]Saisie'!X30</f>
        <v>180</v>
      </c>
      <c r="J43" s="30">
        <f>'[1]Saisie'!Y30</f>
        <v>1003</v>
      </c>
      <c r="K43" s="30">
        <f>'[1]Saisie'!Z30</f>
        <v>7</v>
      </c>
      <c r="L43" s="31">
        <f>'[1]Saisie'!AA30</f>
        <v>143.28571428571428</v>
      </c>
    </row>
    <row r="44" spans="1:12" ht="15.75">
      <c r="A44" s="28" t="str">
        <f>'[1]Saisie'!E31</f>
        <v>12 104382</v>
      </c>
      <c r="B44" s="29" t="str">
        <f>'[1]Saisie'!F31</f>
        <v>MARANDE Emilien</v>
      </c>
      <c r="C44" s="30">
        <f>'[1]Saisie'!R31</f>
        <v>152</v>
      </c>
      <c r="D44" s="30">
        <f>'[1]Saisie'!S31</f>
        <v>147</v>
      </c>
      <c r="E44" s="30">
        <f>'[1]Saisie'!T31</f>
        <v>217</v>
      </c>
      <c r="F44" s="30">
        <f>'[1]Saisie'!U31</f>
        <v>147</v>
      </c>
      <c r="G44" s="30">
        <f>'[1]Saisie'!V31</f>
        <v>145</v>
      </c>
      <c r="H44" s="30">
        <f>'[1]Saisie'!W31</f>
        <v>234</v>
      </c>
      <c r="I44" s="30">
        <f>'[1]Saisie'!X31</f>
        <v>212</v>
      </c>
      <c r="J44" s="30">
        <f>'[1]Saisie'!Y31</f>
        <v>1254</v>
      </c>
      <c r="K44" s="30">
        <f>'[1]Saisie'!Z31</f>
        <v>7</v>
      </c>
      <c r="L44" s="31">
        <f>'[1]Saisie'!AA31</f>
        <v>179.14285714285714</v>
      </c>
    </row>
    <row r="45" spans="1:12" ht="15.75">
      <c r="A45" s="28" t="str">
        <f>'[1]Saisie'!E32</f>
        <v>12 103449</v>
      </c>
      <c r="B45" s="29" t="str">
        <f>'[1]Saisie'!F32</f>
        <v>LEROY Daniel</v>
      </c>
      <c r="C45" s="30">
        <f>'[1]Saisie'!R32</f>
        <v>155</v>
      </c>
      <c r="D45" s="30">
        <f>'[1]Saisie'!S32</f>
        <v>113</v>
      </c>
      <c r="E45" s="30">
        <f>'[1]Saisie'!T32</f>
        <v>145</v>
      </c>
      <c r="F45" s="30">
        <f>'[1]Saisie'!U32</f>
        <v>104</v>
      </c>
      <c r="G45" s="30">
        <f>'[1]Saisie'!V32</f>
        <v>135</v>
      </c>
      <c r="H45" s="30">
        <f>'[1]Saisie'!W32</f>
        <v>169</v>
      </c>
      <c r="I45" s="30">
        <f>'[1]Saisie'!X32</f>
        <v>160</v>
      </c>
      <c r="J45" s="30">
        <f>'[1]Saisie'!Y32</f>
        <v>981</v>
      </c>
      <c r="K45" s="30">
        <f>'[1]Saisie'!Z32</f>
        <v>7</v>
      </c>
      <c r="L45" s="31">
        <f>'[1]Saisie'!AA32</f>
        <v>140.14285714285714</v>
      </c>
    </row>
    <row r="46" spans="1:12" ht="15.75">
      <c r="A46" s="28" t="str">
        <f>'[1]Saisie'!E33</f>
        <v>10 100971</v>
      </c>
      <c r="B46" s="29" t="str">
        <f>'[1]Saisie'!F33</f>
        <v>DUPRE Jérémy</v>
      </c>
      <c r="C46" s="30">
        <f>'[1]Saisie'!R33</f>
        <v>0</v>
      </c>
      <c r="D46" s="30">
        <f>'[1]Saisie'!S33</f>
        <v>0</v>
      </c>
      <c r="E46" s="30">
        <f>'[1]Saisie'!T33</f>
        <v>0</v>
      </c>
      <c r="F46" s="30">
        <f>'[1]Saisie'!U33</f>
        <v>0</v>
      </c>
      <c r="G46" s="30">
        <f>'[1]Saisie'!V33</f>
        <v>0</v>
      </c>
      <c r="H46" s="30">
        <f>'[1]Saisie'!W33</f>
        <v>0</v>
      </c>
      <c r="I46" s="30">
        <f>'[1]Saisie'!X33</f>
        <v>0</v>
      </c>
      <c r="J46" s="30">
        <f>'[1]Saisie'!Y33</f>
        <v>0</v>
      </c>
      <c r="K46" s="30">
        <f>'[1]Saisie'!Z33</f>
        <v>0</v>
      </c>
      <c r="L46" s="31">
        <f>'[1]Saisie'!AA33</f>
      </c>
    </row>
    <row r="47" spans="1:12" ht="15.75">
      <c r="A47" s="28" t="str">
        <f>'[1]Saisie'!E34</f>
        <v>12 104379</v>
      </c>
      <c r="B47" s="29" t="str">
        <f>'[1]Saisie'!F34</f>
        <v>HERVE Bernard</v>
      </c>
      <c r="C47" s="30">
        <f>'[1]Saisie'!R34</f>
        <v>0</v>
      </c>
      <c r="D47" s="30">
        <f>'[1]Saisie'!S34</f>
        <v>0</v>
      </c>
      <c r="E47" s="30">
        <f>'[1]Saisie'!T34</f>
        <v>0</v>
      </c>
      <c r="F47" s="30">
        <f>'[1]Saisie'!U34</f>
        <v>0</v>
      </c>
      <c r="G47" s="30">
        <f>'[1]Saisie'!V34</f>
        <v>0</v>
      </c>
      <c r="H47" s="30">
        <f>'[1]Saisie'!W34</f>
        <v>0</v>
      </c>
      <c r="I47" s="30">
        <f>'[1]Saisie'!X34</f>
        <v>0</v>
      </c>
      <c r="J47" s="30">
        <f>'[1]Saisie'!Y34</f>
        <v>0</v>
      </c>
      <c r="K47" s="30">
        <f>'[1]Saisie'!Z34</f>
        <v>0</v>
      </c>
      <c r="L47" s="31">
        <f>'[1]Saisie'!AA34</f>
      </c>
    </row>
    <row r="48" spans="1:12" ht="15.75">
      <c r="A48" s="28" t="str">
        <f>'[1]Saisie'!E35</f>
        <v>11 101667</v>
      </c>
      <c r="B48" s="29" t="str">
        <f>'[1]Saisie'!F35</f>
        <v>BEGAUD Patrick</v>
      </c>
      <c r="C48" s="30">
        <f>'[1]Saisie'!R35</f>
        <v>0</v>
      </c>
      <c r="D48" s="30">
        <f>'[1]Saisie'!S35</f>
        <v>0</v>
      </c>
      <c r="E48" s="30">
        <f>'[1]Saisie'!T35</f>
        <v>0</v>
      </c>
      <c r="F48" s="30">
        <f>'[1]Saisie'!U35</f>
        <v>0</v>
      </c>
      <c r="G48" s="30">
        <f>'[1]Saisie'!V35</f>
        <v>0</v>
      </c>
      <c r="H48" s="30">
        <f>'[1]Saisie'!W35</f>
        <v>0</v>
      </c>
      <c r="I48" s="30">
        <f>'[1]Saisie'!X35</f>
        <v>0</v>
      </c>
      <c r="J48" s="30">
        <f>'[1]Saisie'!Y35</f>
        <v>0</v>
      </c>
      <c r="K48" s="30">
        <f>'[1]Saisie'!Z35</f>
        <v>0</v>
      </c>
      <c r="L48" s="31">
        <f>'[1]Saisie'!AA35</f>
      </c>
    </row>
    <row r="49" spans="1:12" ht="15.75">
      <c r="A49" s="28">
        <f>'[1]Saisie'!E36</f>
        <v>0</v>
      </c>
      <c r="B49" s="29">
        <f>'[1]Saisie'!F36</f>
      </c>
      <c r="C49" s="30">
        <f>'[1]Saisie'!R36</f>
        <v>0</v>
      </c>
      <c r="D49" s="30">
        <f>'[1]Saisie'!S36</f>
        <v>0</v>
      </c>
      <c r="E49" s="30">
        <f>'[1]Saisie'!T36</f>
        <v>0</v>
      </c>
      <c r="F49" s="30">
        <f>'[1]Saisie'!U36</f>
        <v>0</v>
      </c>
      <c r="G49" s="30">
        <f>'[1]Saisie'!V36</f>
        <v>0</v>
      </c>
      <c r="H49" s="30">
        <f>'[1]Saisie'!W36</f>
        <v>0</v>
      </c>
      <c r="I49" s="30">
        <f>'[1]Saisie'!X36</f>
        <v>0</v>
      </c>
      <c r="J49" s="30">
        <f>'[1]Saisie'!Y36</f>
      </c>
      <c r="K49" s="30">
        <f>'[1]Saisie'!Z36</f>
      </c>
      <c r="L49" s="31">
        <f>'[1]Saisie'!AA36</f>
      </c>
    </row>
    <row r="50" spans="1:12" ht="16.5" thickBot="1">
      <c r="A50" s="28">
        <f>'[1]Saisie'!E37</f>
        <v>0</v>
      </c>
      <c r="B50" s="29">
        <f>'[1]Saisie'!F37</f>
      </c>
      <c r="C50" s="30">
        <f>'[1]Saisie'!R37</f>
        <v>0</v>
      </c>
      <c r="D50" s="30">
        <f>'[1]Saisie'!S37</f>
        <v>0</v>
      </c>
      <c r="E50" s="30">
        <f>'[1]Saisie'!T37</f>
        <v>0</v>
      </c>
      <c r="F50" s="30">
        <f>'[1]Saisie'!U37</f>
        <v>0</v>
      </c>
      <c r="G50" s="30">
        <f>'[1]Saisie'!V37</f>
        <v>0</v>
      </c>
      <c r="H50" s="30">
        <f>'[1]Saisie'!W37</f>
        <v>0</v>
      </c>
      <c r="I50" s="30">
        <f>'[1]Saisie'!X37</f>
        <v>0</v>
      </c>
      <c r="J50" s="30">
        <f>'[1]Saisie'!Y37</f>
      </c>
      <c r="K50" s="30">
        <f>'[1]Saisie'!Z37</f>
      </c>
      <c r="L50" s="31">
        <f>'[1]Saisie'!AA37</f>
      </c>
    </row>
    <row r="51" spans="1:12" ht="16.5" thickBot="1">
      <c r="A51" s="50" t="s">
        <v>30</v>
      </c>
      <c r="B51" s="51"/>
      <c r="C51" s="32">
        <f aca="true" t="shared" si="4" ref="C51:I51">SUM(C41:C50)</f>
        <v>735</v>
      </c>
      <c r="D51" s="32">
        <f t="shared" si="4"/>
        <v>709</v>
      </c>
      <c r="E51" s="32">
        <f t="shared" si="4"/>
        <v>865</v>
      </c>
      <c r="F51" s="32">
        <f t="shared" si="4"/>
        <v>710</v>
      </c>
      <c r="G51" s="32">
        <f t="shared" si="4"/>
        <v>697</v>
      </c>
      <c r="H51" s="32">
        <f t="shared" si="4"/>
        <v>956</v>
      </c>
      <c r="I51" s="32">
        <f t="shared" si="4"/>
        <v>816</v>
      </c>
      <c r="J51" s="32">
        <f>SUM(J41:J50)</f>
        <v>5488</v>
      </c>
      <c r="K51" s="33">
        <f>SUM(K41:K50)</f>
        <v>35</v>
      </c>
      <c r="L51" s="34">
        <f>IF(J51=0,"",SUM(J51/K51))</f>
        <v>156.8</v>
      </c>
    </row>
    <row r="52" spans="1:12" ht="16.5" thickBot="1">
      <c r="A52" s="50" t="s">
        <v>31</v>
      </c>
      <c r="B52" s="51"/>
      <c r="C52" s="35">
        <f>VLOOKUP(C39,'[1]Administratif'!$CT$5:$DO$17,9,FALSE)</f>
        <v>753</v>
      </c>
      <c r="D52" s="35">
        <f>VLOOKUP(D39,'[1]Administratif'!$CT$5:$DO$17,10,FALSE)</f>
        <v>769</v>
      </c>
      <c r="E52" s="35">
        <f>VLOOKUP(E39,'[1]Administratif'!$CT$5:$DO$17,11,FALSE)</f>
        <v>852</v>
      </c>
      <c r="F52" s="35">
        <f>VLOOKUP(F39,'[1]Administratif'!$CT$5:$DO$17,12,FALSE)</f>
        <v>676</v>
      </c>
      <c r="G52" s="35">
        <f>VLOOKUP(G39,'[1]Administratif'!$CT$5:$DO$13,13,FALSE)</f>
        <v>630</v>
      </c>
      <c r="H52" s="35">
        <f>VLOOKUP(H39,'[1]Administratif'!$CT$5:$DO$17,14,FALSE)</f>
        <v>766</v>
      </c>
      <c r="I52" s="35">
        <f>VLOOKUP(I39,'[1]Administratif'!$CT$5:$DO$17,15,FALSE)</f>
        <v>0</v>
      </c>
      <c r="J52" s="32">
        <f>SUM(C52:I52)</f>
        <v>4446</v>
      </c>
      <c r="K52" s="32">
        <f>SUM(VLOOKUP($C39,'[1]Administratif'!$CT$87:$ED$96,11,FALSE),VLOOKUP($D39,'[1]Administratif'!$CT$87:$ED$96,12,FALSE),VLOOKUP($E39,'[1]Administratif'!$CT$87:$ED$96,13,FALSE),VLOOKUP($F39,'[1]Administratif'!$CT$87:$ED$96,14,FALSE),VLOOKUP($G39,'[1]Administratif'!$CT$87:$ED$96,15,FALSE),VLOOKUP($H39,'[1]Administratif'!$CT$87:$ED$96,16,FALSE),VLOOKUP($I39,'[1]Administratif'!$CT$87:$ED$96,17,FALSE))</f>
        <v>30</v>
      </c>
      <c r="L52" s="36">
        <f>IF(J52=0,"",SUM(J52/K52))</f>
        <v>148.2</v>
      </c>
    </row>
    <row r="53" spans="1:12" ht="16.5" thickBot="1">
      <c r="A53" s="50" t="s">
        <v>32</v>
      </c>
      <c r="B53" s="51"/>
      <c r="C53" s="37">
        <f aca="true" t="shared" si="5" ref="C53:I53">IF(C51=0,"",IF(AND(C51=0,C52=0),"",IF(C51&gt;C52,3,(IF(C51&lt;C52,1,(IF(C51=C52,2)))))))</f>
        <v>1</v>
      </c>
      <c r="D53" s="37">
        <f t="shared" si="5"/>
        <v>1</v>
      </c>
      <c r="E53" s="37">
        <f t="shared" si="5"/>
        <v>3</v>
      </c>
      <c r="F53" s="37">
        <f t="shared" si="5"/>
        <v>3</v>
      </c>
      <c r="G53" s="37">
        <f t="shared" si="5"/>
        <v>3</v>
      </c>
      <c r="H53" s="37">
        <f t="shared" si="5"/>
        <v>3</v>
      </c>
      <c r="I53" s="37">
        <f t="shared" si="5"/>
        <v>3</v>
      </c>
      <c r="J53" s="32">
        <f>SUM(C53:I53)</f>
        <v>17</v>
      </c>
      <c r="K53" s="38"/>
      <c r="L53" s="39"/>
    </row>
    <row r="54" spans="1:12" ht="15.75">
      <c r="A54" s="52" t="s">
        <v>33</v>
      </c>
      <c r="B54" s="53"/>
      <c r="C54" s="40"/>
      <c r="D54" s="40"/>
      <c r="E54" s="40"/>
      <c r="F54" s="41"/>
      <c r="G54" s="41"/>
      <c r="H54" s="41"/>
      <c r="I54" s="41"/>
      <c r="J54" s="54"/>
      <c r="K54" s="55"/>
      <c r="L54" s="55"/>
    </row>
    <row r="55" spans="1:12" ht="18.75">
      <c r="A55" s="42" t="str">
        <f>A1</f>
        <v>CHAMPIONNAT DES CLUBS HOMMES 2016</v>
      </c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4"/>
    </row>
    <row r="56" spans="1:12" ht="18.75">
      <c r="A56" s="42" t="str">
        <f>A2</f>
        <v>REGIONALE 2B - 2ème Journée - 05/06/2016 - Evreux</v>
      </c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4"/>
    </row>
    <row r="57" spans="1:12" ht="173.25">
      <c r="A57" s="45" t="str">
        <f>'[1]Administratif'!J8</f>
        <v>CS GRAVENCHON 2</v>
      </c>
      <c r="B57" s="46"/>
      <c r="C57" s="23" t="str">
        <f>VLOOKUP($A57,'[1]Administratif'!$BU$20:$CO$31,13,FALSE)</f>
        <v>O'LL STARS ST MARCEL 2</v>
      </c>
      <c r="D57" s="23" t="str">
        <f>VLOOKUP($A57,'[1]Administratif'!$BU$20:$CO$31,14,FALSE)</f>
        <v>BC LAC DE CANIEL 2</v>
      </c>
      <c r="E57" s="23" t="str">
        <f>VLOOKUP($A57,'[1]Administratif'!$BU$20:$CO$31,15,FALSE)</f>
        <v>BC LA MIVOIE 2</v>
      </c>
      <c r="F57" s="23" t="str">
        <f>VLOOKUP($A57,'[1]Administratif'!$BU$20:$CO$31,16,FALSE)</f>
        <v>LEZARD MONTIVILLIERS</v>
      </c>
      <c r="G57" s="23" t="str">
        <f>VLOOKUP($A57,'[1]Administratif'!$BU$20:$CO$31,17,FALSE)</f>
        <v>AVEUGLE</v>
      </c>
      <c r="H57" s="23" t="str">
        <f>VLOOKUP($A57,'[1]Administratif'!$BU$20:$CO$31,18,FALSE)</f>
        <v>BCRD ROUEN 2</v>
      </c>
      <c r="I57" s="23" t="str">
        <f>VLOOKUP($A57,'[1]Administratif'!$BU$20:$CO$31,19,FALSE)</f>
        <v>BCA EVREUX 3</v>
      </c>
      <c r="J57" s="24" t="s">
        <v>10</v>
      </c>
      <c r="K57" s="24" t="s">
        <v>11</v>
      </c>
      <c r="L57" s="24" t="s">
        <v>12</v>
      </c>
    </row>
    <row r="58" spans="1:12" ht="15.75">
      <c r="A58" s="25" t="s">
        <v>13</v>
      </c>
      <c r="B58" s="26" t="s">
        <v>14</v>
      </c>
      <c r="C58" s="27">
        <f>VLOOKUP($A57,'[1]Administratif'!$J$5:$AV$16,16,FALSE)</f>
        <v>17</v>
      </c>
      <c r="D58" s="27">
        <f>VLOOKUP($A57,'[1]Administratif'!$J$5:$AV$16,17,FALSE)</f>
        <v>14</v>
      </c>
      <c r="E58" s="27">
        <f>VLOOKUP($A57,'[1]Administratif'!$J$5:$AV$16,18,FALSE)</f>
        <v>15</v>
      </c>
      <c r="F58" s="27">
        <f>VLOOKUP($A57,'[1]Administratif'!$J$5:$AV$16,19,FALSE)</f>
        <v>13</v>
      </c>
      <c r="G58" s="27">
        <f>VLOOKUP($A57,'[1]Administratif'!$J$5:$AV$16,20,FALSE)</f>
        <v>11</v>
      </c>
      <c r="H58" s="27">
        <f>VLOOKUP($A57,'[1]Administratif'!$J$5:$AV$16,21,FALSE)</f>
        <v>18</v>
      </c>
      <c r="I58" s="27">
        <f>VLOOKUP($A57,'[1]Administratif'!$J$5:$AV$16,22,FALSE)</f>
        <v>12</v>
      </c>
      <c r="J58" s="47"/>
      <c r="K58" s="48"/>
      <c r="L58" s="49"/>
    </row>
    <row r="59" spans="1:12" ht="15.75">
      <c r="A59" s="28" t="str">
        <f>'[1]Saisie'!E38</f>
        <v>7 94798</v>
      </c>
      <c r="B59" s="29" t="str">
        <f>'[1]Saisie'!F38</f>
        <v>CHAUSSEE Frédéric</v>
      </c>
      <c r="C59" s="30">
        <f>'[1]Saisie'!R38</f>
        <v>137</v>
      </c>
      <c r="D59" s="30">
        <f>'[1]Saisie'!S38</f>
        <v>136</v>
      </c>
      <c r="E59" s="30">
        <f>'[1]Saisie'!T38</f>
        <v>160</v>
      </c>
      <c r="F59" s="30">
        <f>'[1]Saisie'!U38</f>
        <v>123</v>
      </c>
      <c r="G59" s="30">
        <f>'[1]Saisie'!V38</f>
        <v>151</v>
      </c>
      <c r="H59" s="30">
        <f>'[1]Saisie'!W38</f>
        <v>147</v>
      </c>
      <c r="I59" s="30">
        <f>'[1]Saisie'!X38</f>
        <v>129</v>
      </c>
      <c r="J59" s="30">
        <f>'[1]Saisie'!Y38</f>
        <v>983</v>
      </c>
      <c r="K59" s="30">
        <f>'[1]Saisie'!Z38</f>
        <v>7</v>
      </c>
      <c r="L59" s="31">
        <f>'[1]Saisie'!AA38</f>
        <v>140.42857142857142</v>
      </c>
    </row>
    <row r="60" spans="1:12" ht="15.75">
      <c r="A60" s="28" t="str">
        <f>'[1]Saisie'!E39</f>
        <v>3 8047988</v>
      </c>
      <c r="B60" s="29" t="str">
        <f>'[1]Saisie'!F39</f>
        <v>LALLEMAND Michel</v>
      </c>
      <c r="C60" s="30">
        <f>'[1]Saisie'!R39</f>
        <v>139</v>
      </c>
      <c r="D60" s="30">
        <f>'[1]Saisie'!S39</f>
        <v>169</v>
      </c>
      <c r="E60" s="30">
        <f>'[1]Saisie'!T39</f>
        <v>148</v>
      </c>
      <c r="F60" s="30">
        <f>'[1]Saisie'!U39</f>
        <v>134</v>
      </c>
      <c r="G60" s="30">
        <f>'[1]Saisie'!V39</f>
        <v>123</v>
      </c>
      <c r="H60" s="30">
        <f>'[1]Saisie'!W39</f>
        <v>160</v>
      </c>
      <c r="I60" s="30">
        <f>'[1]Saisie'!X39</f>
        <v>136</v>
      </c>
      <c r="J60" s="30">
        <f>'[1]Saisie'!Y39</f>
        <v>1009</v>
      </c>
      <c r="K60" s="30">
        <f>'[1]Saisie'!Z39</f>
        <v>7</v>
      </c>
      <c r="L60" s="31">
        <f>'[1]Saisie'!AA39</f>
        <v>144.14285714285714</v>
      </c>
    </row>
    <row r="61" spans="1:12" ht="15.75">
      <c r="A61" s="28" t="str">
        <f>'[1]Saisie'!E40</f>
        <v>12 103259</v>
      </c>
      <c r="B61" s="29" t="str">
        <f>'[1]Saisie'!F40</f>
        <v>JOURDAIN Philippe</v>
      </c>
      <c r="C61" s="30">
        <f>'[1]Saisie'!R40</f>
        <v>103</v>
      </c>
      <c r="D61" s="30">
        <f>'[1]Saisie'!S40</f>
        <v>180</v>
      </c>
      <c r="E61" s="30">
        <f>'[1]Saisie'!T40</f>
        <v>157</v>
      </c>
      <c r="F61" s="30">
        <f>'[1]Saisie'!U40</f>
        <v>127</v>
      </c>
      <c r="G61" s="30">
        <f>'[1]Saisie'!V40</f>
        <v>165</v>
      </c>
      <c r="H61" s="30">
        <f>'[1]Saisie'!W40</f>
        <v>165</v>
      </c>
      <c r="I61" s="30">
        <f>'[1]Saisie'!X40</f>
        <v>121</v>
      </c>
      <c r="J61" s="30">
        <f>'[1]Saisie'!Y40</f>
        <v>1018</v>
      </c>
      <c r="K61" s="30">
        <f>'[1]Saisie'!Z40</f>
        <v>7</v>
      </c>
      <c r="L61" s="31">
        <f>'[1]Saisie'!AA40</f>
        <v>145.42857142857142</v>
      </c>
    </row>
    <row r="62" spans="1:12" ht="15.75">
      <c r="A62" s="28" t="str">
        <f>'[1]Saisie'!E41</f>
        <v>3 47987</v>
      </c>
      <c r="B62" s="29" t="str">
        <f>'[1]Saisie'!F41</f>
        <v>LALLEMAND Vincent</v>
      </c>
      <c r="C62" s="30">
        <f>'[1]Saisie'!R41</f>
        <v>150</v>
      </c>
      <c r="D62" s="30">
        <f>'[1]Saisie'!S41</f>
        <v>168</v>
      </c>
      <c r="E62" s="30">
        <f>'[1]Saisie'!T41</f>
        <v>138</v>
      </c>
      <c r="F62" s="30">
        <f>'[1]Saisie'!U41</f>
        <v>141</v>
      </c>
      <c r="G62" s="30">
        <f>'[1]Saisie'!V41</f>
        <v>154</v>
      </c>
      <c r="H62" s="30">
        <f>'[1]Saisie'!W41</f>
        <v>172</v>
      </c>
      <c r="I62" s="30">
        <f>'[1]Saisie'!X41</f>
        <v>181</v>
      </c>
      <c r="J62" s="30">
        <f>'[1]Saisie'!Y41</f>
        <v>1104</v>
      </c>
      <c r="K62" s="30">
        <f>'[1]Saisie'!Z41</f>
        <v>7</v>
      </c>
      <c r="L62" s="31">
        <f>'[1]Saisie'!AA41</f>
        <v>157.71428571428572</v>
      </c>
    </row>
    <row r="63" spans="1:12" ht="15.75">
      <c r="A63" s="28" t="str">
        <f>'[1]Saisie'!E42</f>
        <v>5 90650</v>
      </c>
      <c r="B63" s="29" t="str">
        <f>'[1]Saisie'!F42</f>
        <v>LEMESLE Thierry</v>
      </c>
      <c r="C63" s="30">
        <f>'[1]Saisie'!R42</f>
        <v>178</v>
      </c>
      <c r="D63" s="30">
        <f>'[1]Saisie'!S42</f>
        <v>136</v>
      </c>
      <c r="E63" s="30">
        <f>'[1]Saisie'!T42</f>
        <v>158</v>
      </c>
      <c r="F63" s="30">
        <f>'[1]Saisie'!U42</f>
        <v>169</v>
      </c>
      <c r="G63" s="30">
        <f>'[1]Saisie'!V42</f>
        <v>192</v>
      </c>
      <c r="H63" s="30">
        <f>'[1]Saisie'!W42</f>
        <v>122</v>
      </c>
      <c r="I63" s="30">
        <f>'[1]Saisie'!X42</f>
        <v>143</v>
      </c>
      <c r="J63" s="30">
        <f>'[1]Saisie'!Y42</f>
        <v>1098</v>
      </c>
      <c r="K63" s="30">
        <f>'[1]Saisie'!Z42</f>
        <v>7</v>
      </c>
      <c r="L63" s="31">
        <f>'[1]Saisie'!AA42</f>
        <v>156.85714285714286</v>
      </c>
    </row>
    <row r="64" spans="1:12" ht="15.75">
      <c r="A64" s="28" t="str">
        <f>'[1]Saisie'!E43</f>
        <v>15 107534</v>
      </c>
      <c r="B64" s="29" t="str">
        <f>'[1]Saisie'!F43</f>
        <v>NIEL Sébastien</v>
      </c>
      <c r="C64" s="30">
        <f>'[1]Saisie'!R43</f>
        <v>0</v>
      </c>
      <c r="D64" s="30">
        <f>'[1]Saisie'!S43</f>
        <v>0</v>
      </c>
      <c r="E64" s="30">
        <f>'[1]Saisie'!T43</f>
        <v>0</v>
      </c>
      <c r="F64" s="30">
        <f>'[1]Saisie'!U43</f>
        <v>0</v>
      </c>
      <c r="G64" s="30">
        <f>'[1]Saisie'!V43</f>
        <v>0</v>
      </c>
      <c r="H64" s="30">
        <f>'[1]Saisie'!W43</f>
        <v>0</v>
      </c>
      <c r="I64" s="30">
        <f>'[1]Saisie'!X43</f>
        <v>0</v>
      </c>
      <c r="J64" s="30">
        <f>'[1]Saisie'!Y43</f>
        <v>0</v>
      </c>
      <c r="K64" s="30">
        <f>'[1]Saisie'!Z43</f>
        <v>0</v>
      </c>
      <c r="L64" s="31">
        <f>'[1]Saisie'!AA43</f>
      </c>
    </row>
    <row r="65" spans="1:12" ht="15.75">
      <c r="A65" s="28" t="str">
        <f>'[1]Saisie'!E44</f>
        <v>5 88693</v>
      </c>
      <c r="B65" s="29" t="str">
        <f>'[1]Saisie'!F44</f>
        <v>JOURDAIN Daniel</v>
      </c>
      <c r="C65" s="30">
        <f>'[1]Saisie'!R44</f>
        <v>0</v>
      </c>
      <c r="D65" s="30">
        <f>'[1]Saisie'!S44</f>
        <v>0</v>
      </c>
      <c r="E65" s="30">
        <f>'[1]Saisie'!T44</f>
        <v>0</v>
      </c>
      <c r="F65" s="30">
        <f>'[1]Saisie'!U44</f>
        <v>0</v>
      </c>
      <c r="G65" s="30">
        <f>'[1]Saisie'!V44</f>
        <v>0</v>
      </c>
      <c r="H65" s="30">
        <f>'[1]Saisie'!W44</f>
        <v>0</v>
      </c>
      <c r="I65" s="30">
        <f>'[1]Saisie'!X44</f>
        <v>0</v>
      </c>
      <c r="J65" s="30">
        <f>'[1]Saisie'!Y44</f>
        <v>0</v>
      </c>
      <c r="K65" s="30">
        <f>'[1]Saisie'!Z44</f>
        <v>0</v>
      </c>
      <c r="L65" s="31">
        <f>'[1]Saisie'!AA44</f>
      </c>
    </row>
    <row r="66" spans="1:12" ht="15.75">
      <c r="A66" s="28">
        <f>'[1]Saisie'!E45</f>
        <v>0</v>
      </c>
      <c r="B66" s="29">
        <f>'[1]Saisie'!F45</f>
      </c>
      <c r="C66" s="30">
        <f>'[1]Saisie'!R45</f>
        <v>0</v>
      </c>
      <c r="D66" s="30">
        <f>'[1]Saisie'!S45</f>
        <v>0</v>
      </c>
      <c r="E66" s="30">
        <f>'[1]Saisie'!T45</f>
        <v>0</v>
      </c>
      <c r="F66" s="30">
        <f>'[1]Saisie'!U45</f>
        <v>0</v>
      </c>
      <c r="G66" s="30">
        <f>'[1]Saisie'!V45</f>
        <v>0</v>
      </c>
      <c r="H66" s="30">
        <f>'[1]Saisie'!W45</f>
        <v>0</v>
      </c>
      <c r="I66" s="30">
        <f>'[1]Saisie'!X45</f>
        <v>0</v>
      </c>
      <c r="J66" s="30">
        <f>'[1]Saisie'!Y45</f>
      </c>
      <c r="K66" s="30">
        <f>'[1]Saisie'!Z45</f>
      </c>
      <c r="L66" s="31">
        <f>'[1]Saisie'!AA45</f>
      </c>
    </row>
    <row r="67" spans="1:12" ht="15.75">
      <c r="A67" s="28">
        <f>'[1]Saisie'!E46</f>
        <v>0</v>
      </c>
      <c r="B67" s="29">
        <f>'[1]Saisie'!F46</f>
      </c>
      <c r="C67" s="30">
        <f>'[1]Saisie'!R46</f>
        <v>0</v>
      </c>
      <c r="D67" s="30">
        <f>'[1]Saisie'!S46</f>
        <v>0</v>
      </c>
      <c r="E67" s="30">
        <f>'[1]Saisie'!T46</f>
        <v>0</v>
      </c>
      <c r="F67" s="30">
        <f>'[1]Saisie'!U46</f>
        <v>0</v>
      </c>
      <c r="G67" s="30">
        <f>'[1]Saisie'!V46</f>
        <v>0</v>
      </c>
      <c r="H67" s="30">
        <f>'[1]Saisie'!W46</f>
        <v>0</v>
      </c>
      <c r="I67" s="30">
        <f>'[1]Saisie'!X46</f>
        <v>0</v>
      </c>
      <c r="J67" s="30">
        <f>'[1]Saisie'!Y46</f>
      </c>
      <c r="K67" s="30">
        <f>'[1]Saisie'!Z46</f>
      </c>
      <c r="L67" s="31">
        <f>'[1]Saisie'!AA46</f>
      </c>
    </row>
    <row r="68" spans="1:12" ht="16.5" thickBot="1">
      <c r="A68" s="28">
        <f>'[1]Saisie'!E47</f>
        <v>0</v>
      </c>
      <c r="B68" s="29">
        <f>'[1]Saisie'!F47</f>
      </c>
      <c r="C68" s="30">
        <f>'[1]Saisie'!R47</f>
        <v>0</v>
      </c>
      <c r="D68" s="30">
        <f>'[1]Saisie'!S47</f>
        <v>0</v>
      </c>
      <c r="E68" s="30">
        <f>'[1]Saisie'!T47</f>
        <v>0</v>
      </c>
      <c r="F68" s="30">
        <f>'[1]Saisie'!U47</f>
        <v>0</v>
      </c>
      <c r="G68" s="30">
        <f>'[1]Saisie'!V47</f>
        <v>0</v>
      </c>
      <c r="H68" s="30">
        <f>'[1]Saisie'!W47</f>
        <v>0</v>
      </c>
      <c r="I68" s="30">
        <f>'[1]Saisie'!X47</f>
        <v>0</v>
      </c>
      <c r="J68" s="30">
        <f>'[1]Saisie'!Y47</f>
      </c>
      <c r="K68" s="30">
        <f>'[1]Saisie'!Z47</f>
      </c>
      <c r="L68" s="31">
        <f>'[1]Saisie'!AA47</f>
      </c>
    </row>
    <row r="69" spans="1:12" ht="16.5" thickBot="1">
      <c r="A69" s="50" t="s">
        <v>30</v>
      </c>
      <c r="B69" s="51"/>
      <c r="C69" s="32">
        <f aca="true" t="shared" si="6" ref="C69:I69">SUM(C59:C68)</f>
        <v>707</v>
      </c>
      <c r="D69" s="32">
        <f t="shared" si="6"/>
        <v>789</v>
      </c>
      <c r="E69" s="32">
        <f t="shared" si="6"/>
        <v>761</v>
      </c>
      <c r="F69" s="32">
        <f t="shared" si="6"/>
        <v>694</v>
      </c>
      <c r="G69" s="32">
        <f t="shared" si="6"/>
        <v>785</v>
      </c>
      <c r="H69" s="32">
        <f t="shared" si="6"/>
        <v>766</v>
      </c>
      <c r="I69" s="32">
        <f t="shared" si="6"/>
        <v>710</v>
      </c>
      <c r="J69" s="32">
        <f>SUM(J59:J68)</f>
        <v>5212</v>
      </c>
      <c r="K69" s="33">
        <f>SUM(K59:K68)</f>
        <v>35</v>
      </c>
      <c r="L69" s="34">
        <f>IF(J69=0,"",SUM(J69/K69))</f>
        <v>148.9142857142857</v>
      </c>
    </row>
    <row r="70" spans="1:12" ht="16.5" thickBot="1">
      <c r="A70" s="50" t="s">
        <v>31</v>
      </c>
      <c r="B70" s="51"/>
      <c r="C70" s="35">
        <f>VLOOKUP(C57,'[1]Administratif'!$CT$5:$DO$17,9,FALSE)</f>
        <v>834</v>
      </c>
      <c r="D70" s="35">
        <f>VLOOKUP(D57,'[1]Administratif'!$CT$5:$DO$17,10,FALSE)</f>
        <v>868</v>
      </c>
      <c r="E70" s="35">
        <f>VLOOKUP(E57,'[1]Administratif'!$CT$5:$DO$17,11,FALSE)</f>
        <v>801</v>
      </c>
      <c r="F70" s="35">
        <f>VLOOKUP(F57,'[1]Administratif'!$CT$5:$DO$17,12,FALSE)</f>
        <v>820</v>
      </c>
      <c r="G70" s="35">
        <f>VLOOKUP(G57,'[1]Administratif'!$CT$5:$DO$13,13,FALSE)</f>
        <v>0</v>
      </c>
      <c r="H70" s="35">
        <f>VLOOKUP(H57,'[1]Administratif'!$CT$5:$DO$17,14,FALSE)</f>
        <v>956</v>
      </c>
      <c r="I70" s="35">
        <f>VLOOKUP(I57,'[1]Administratif'!$CT$5:$DO$17,15,FALSE)</f>
        <v>686</v>
      </c>
      <c r="J70" s="32">
        <f>SUM(C70:I70)</f>
        <v>4965</v>
      </c>
      <c r="K70" s="32">
        <f>SUM(VLOOKUP($C57,'[1]Administratif'!$CT$87:$ED$96,11,FALSE),VLOOKUP($D57,'[1]Administratif'!$CT$87:$ED$96,12,FALSE),VLOOKUP($E57,'[1]Administratif'!$CT$87:$ED$96,13,FALSE),VLOOKUP($F57,'[1]Administratif'!$CT$87:$ED$96,14,FALSE),VLOOKUP($G57,'[1]Administratif'!$CT$87:$ED$96,15,FALSE),VLOOKUP($H57,'[1]Administratif'!$CT$87:$ED$96,16,FALSE),VLOOKUP($I57,'[1]Administratif'!$CT$87:$ED$96,17,FALSE))</f>
        <v>30</v>
      </c>
      <c r="L70" s="36">
        <f>IF(J70=0,"",SUM(J70/K70))</f>
        <v>165.5</v>
      </c>
    </row>
    <row r="71" spans="1:12" ht="16.5" thickBot="1">
      <c r="A71" s="50" t="s">
        <v>32</v>
      </c>
      <c r="B71" s="51"/>
      <c r="C71" s="37">
        <f aca="true" t="shared" si="7" ref="C71:I71">IF(C69=0,"",IF(AND(C69=0,C70=0),"",IF(C69&gt;C70,3,(IF(C69&lt;C70,1,(IF(C69=C70,2)))))))</f>
        <v>1</v>
      </c>
      <c r="D71" s="37">
        <f t="shared" si="7"/>
        <v>1</v>
      </c>
      <c r="E71" s="37">
        <f t="shared" si="7"/>
        <v>1</v>
      </c>
      <c r="F71" s="37">
        <f t="shared" si="7"/>
        <v>1</v>
      </c>
      <c r="G71" s="37">
        <f t="shared" si="7"/>
        <v>3</v>
      </c>
      <c r="H71" s="37">
        <f t="shared" si="7"/>
        <v>1</v>
      </c>
      <c r="I71" s="37">
        <f t="shared" si="7"/>
        <v>3</v>
      </c>
      <c r="J71" s="32">
        <f>SUM(C71:I71)</f>
        <v>11</v>
      </c>
      <c r="K71" s="38"/>
      <c r="L71" s="39"/>
    </row>
    <row r="72" spans="1:12" ht="15.75">
      <c r="A72" s="52" t="s">
        <v>33</v>
      </c>
      <c r="B72" s="53"/>
      <c r="C72" s="40"/>
      <c r="D72" s="40"/>
      <c r="E72" s="40"/>
      <c r="F72" s="41"/>
      <c r="G72" s="41"/>
      <c r="H72" s="41"/>
      <c r="I72" s="41"/>
      <c r="J72" s="54"/>
      <c r="K72" s="55"/>
      <c r="L72" s="55"/>
    </row>
    <row r="73" spans="1:12" ht="18.75">
      <c r="A73" s="42" t="str">
        <f>A1</f>
        <v>CHAMPIONNAT DES CLUBS HOMMES 2016</v>
      </c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4"/>
    </row>
    <row r="74" spans="1:12" ht="18.75">
      <c r="A74" s="42" t="str">
        <f>A2</f>
        <v>REGIONALE 2B - 2ème Journée - 05/06/2016 - Evreux</v>
      </c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4"/>
    </row>
    <row r="75" spans="1:12" ht="170.25">
      <c r="A75" s="45" t="str">
        <f>'[1]Administratif'!J9</f>
        <v>O'LL STARS ST MARCEL 2</v>
      </c>
      <c r="B75" s="46"/>
      <c r="C75" s="23" t="str">
        <f>VLOOKUP($A75,'[1]Administratif'!$BU$20:$CO$31,13,FALSE)</f>
        <v>CS GRAVENCHON 2</v>
      </c>
      <c r="D75" s="23" t="str">
        <f>VLOOKUP($A75,'[1]Administratif'!$BU$20:$CO$31,14,FALSE)</f>
        <v>BCRD ROUEN 2</v>
      </c>
      <c r="E75" s="23" t="str">
        <f>VLOOKUP($A75,'[1]Administratif'!$BU$20:$CO$31,15,FALSE)</f>
        <v>AVEUGLE</v>
      </c>
      <c r="F75" s="23" t="str">
        <f>VLOOKUP($A75,'[1]Administratif'!$BU$20:$CO$31,16,FALSE)</f>
        <v>BCA EVREUX 3</v>
      </c>
      <c r="G75" s="23" t="str">
        <f>VLOOKUP($A75,'[1]Administratif'!$BU$20:$CO$31,17,FALSE)</f>
        <v>BC LA MIVOIE 2</v>
      </c>
      <c r="H75" s="23" t="str">
        <f>VLOOKUP($A75,'[1]Administratif'!$BU$20:$CO$31,18,FALSE)</f>
        <v>BC LAC DE CANIEL 2</v>
      </c>
      <c r="I75" s="23" t="str">
        <f>VLOOKUP($A75,'[1]Administratif'!$BU$20:$CO$31,19,FALSE)</f>
        <v>LEZARD MONTIVILLIERS</v>
      </c>
      <c r="J75" s="24" t="s">
        <v>10</v>
      </c>
      <c r="K75" s="24" t="s">
        <v>11</v>
      </c>
      <c r="L75" s="24" t="s">
        <v>12</v>
      </c>
    </row>
    <row r="76" spans="1:12" ht="15.75">
      <c r="A76" s="25" t="s">
        <v>13</v>
      </c>
      <c r="B76" s="26" t="s">
        <v>14</v>
      </c>
      <c r="C76" s="27">
        <f>VLOOKUP($A75,'[1]Administratif'!$J$5:$AV$16,16,FALSE)</f>
        <v>18</v>
      </c>
      <c r="D76" s="27">
        <f>VLOOKUP($A75,'[1]Administratif'!$J$5:$AV$16,17,FALSE)</f>
        <v>12</v>
      </c>
      <c r="E76" s="27">
        <f>VLOOKUP($A75,'[1]Administratif'!$J$5:$AV$16,18,FALSE)</f>
        <v>14</v>
      </c>
      <c r="F76" s="27">
        <f>VLOOKUP($A75,'[1]Administratif'!$J$5:$AV$16,19,FALSE)</f>
        <v>17</v>
      </c>
      <c r="G76" s="27">
        <f>VLOOKUP($A75,'[1]Administratif'!$J$5:$AV$16,20,FALSE)</f>
        <v>16</v>
      </c>
      <c r="H76" s="27">
        <f>VLOOKUP($A75,'[1]Administratif'!$J$5:$AV$16,21,FALSE)</f>
        <v>13</v>
      </c>
      <c r="I76" s="27">
        <f>VLOOKUP($A75,'[1]Administratif'!$J$5:$AV$16,22,FALSE)</f>
        <v>15</v>
      </c>
      <c r="J76" s="47"/>
      <c r="K76" s="48"/>
      <c r="L76" s="49"/>
    </row>
    <row r="77" spans="1:12" ht="15.75">
      <c r="A77" s="28" t="str">
        <f>'[1]Saisie'!E48</f>
        <v>16 108775</v>
      </c>
      <c r="B77" s="29" t="str">
        <f>'[1]Saisie'!F48</f>
        <v>FALAGUE Christophe
Christophe</v>
      </c>
      <c r="C77" s="30">
        <f>'[1]Saisie'!R48</f>
        <v>157</v>
      </c>
      <c r="D77" s="30">
        <f>'[1]Saisie'!S48</f>
        <v>145</v>
      </c>
      <c r="E77" s="30">
        <f>'[1]Saisie'!T48</f>
        <v>191</v>
      </c>
      <c r="F77" s="30">
        <f>'[1]Saisie'!U48</f>
        <v>186</v>
      </c>
      <c r="G77" s="30">
        <f>'[1]Saisie'!V48</f>
        <v>139</v>
      </c>
      <c r="H77" s="30">
        <f>'[1]Saisie'!W48</f>
        <v>169</v>
      </c>
      <c r="I77" s="30">
        <f>'[1]Saisie'!X48</f>
        <v>165</v>
      </c>
      <c r="J77" s="30">
        <f>'[1]Saisie'!Y48</f>
        <v>1152</v>
      </c>
      <c r="K77" s="30">
        <f>'[1]Saisie'!Z48</f>
        <v>7</v>
      </c>
      <c r="L77" s="31">
        <f>'[1]Saisie'!AA48</f>
        <v>164.57142857142858</v>
      </c>
    </row>
    <row r="78" spans="1:12" ht="15.75">
      <c r="A78" s="28" t="str">
        <f>'[1]Saisie'!E49</f>
        <v>16 108776</v>
      </c>
      <c r="B78" s="29" t="str">
        <f>'[1]Saisie'!F49</f>
        <v>HENG Jacques</v>
      </c>
      <c r="C78" s="30">
        <f>'[1]Saisie'!R49</f>
        <v>157</v>
      </c>
      <c r="D78" s="30">
        <f>'[1]Saisie'!S49</f>
        <v>153</v>
      </c>
      <c r="E78" s="30">
        <f>'[1]Saisie'!T49</f>
        <v>113</v>
      </c>
      <c r="F78" s="30">
        <f>'[1]Saisie'!U49</f>
        <v>130</v>
      </c>
      <c r="G78" s="30">
        <f>'[1]Saisie'!V49</f>
        <v>128</v>
      </c>
      <c r="H78" s="30">
        <f>'[1]Saisie'!W49</f>
        <v>141</v>
      </c>
      <c r="I78" s="30">
        <f>'[1]Saisie'!X49</f>
        <v>147</v>
      </c>
      <c r="J78" s="30">
        <f>'[1]Saisie'!Y49</f>
        <v>969</v>
      </c>
      <c r="K78" s="30">
        <f>'[1]Saisie'!Z49</f>
        <v>7</v>
      </c>
      <c r="L78" s="31">
        <f>'[1]Saisie'!AA49</f>
        <v>138.42857142857142</v>
      </c>
    </row>
    <row r="79" spans="1:12" ht="15.75">
      <c r="A79" s="28" t="str">
        <f>'[1]Saisie'!E50</f>
        <v>87 51225</v>
      </c>
      <c r="B79" s="29" t="str">
        <f>'[1]Saisie'!F50</f>
        <v>MENNESSON Patrice</v>
      </c>
      <c r="C79" s="30">
        <f>'[1]Saisie'!R50</f>
        <v>0</v>
      </c>
      <c r="D79" s="30">
        <f>'[1]Saisie'!S50</f>
        <v>0</v>
      </c>
      <c r="E79" s="30">
        <f>'[1]Saisie'!T50</f>
        <v>0</v>
      </c>
      <c r="F79" s="30">
        <f>'[1]Saisie'!U50</f>
        <v>0</v>
      </c>
      <c r="G79" s="30">
        <f>'[1]Saisie'!V50</f>
        <v>0</v>
      </c>
      <c r="H79" s="30">
        <f>'[1]Saisie'!W50</f>
        <v>0</v>
      </c>
      <c r="I79" s="30">
        <f>'[1]Saisie'!X50</f>
        <v>0</v>
      </c>
      <c r="J79" s="30">
        <f>'[1]Saisie'!Y50</f>
        <v>0</v>
      </c>
      <c r="K79" s="30">
        <f>'[1]Saisie'!Z50</f>
        <v>0</v>
      </c>
      <c r="L79" s="31">
        <f>'[1]Saisie'!AA50</f>
      </c>
    </row>
    <row r="80" spans="1:12" ht="15.75">
      <c r="A80" s="28" t="str">
        <f>'[1]Saisie'!E51</f>
        <v>16 108774</v>
      </c>
      <c r="B80" s="29" t="str">
        <f>'[1]Saisie'!F51</f>
        <v>DIAS Jean Jacques</v>
      </c>
      <c r="C80" s="30">
        <f>'[1]Saisie'!R51</f>
        <v>203</v>
      </c>
      <c r="D80" s="30">
        <f>'[1]Saisie'!S51</f>
        <v>146</v>
      </c>
      <c r="E80" s="30">
        <f>'[1]Saisie'!T51</f>
        <v>151</v>
      </c>
      <c r="F80" s="30">
        <f>'[1]Saisie'!U51</f>
        <v>159</v>
      </c>
      <c r="G80" s="30">
        <f>'[1]Saisie'!V51</f>
        <v>176</v>
      </c>
      <c r="H80" s="30">
        <f>'[1]Saisie'!W51</f>
        <v>175</v>
      </c>
      <c r="I80" s="30">
        <f>'[1]Saisie'!X51</f>
        <v>142</v>
      </c>
      <c r="J80" s="30">
        <f>'[1]Saisie'!Y51</f>
        <v>1152</v>
      </c>
      <c r="K80" s="30">
        <f>'[1]Saisie'!Z51</f>
        <v>7</v>
      </c>
      <c r="L80" s="31">
        <f>'[1]Saisie'!AA51</f>
        <v>164.57142857142858</v>
      </c>
    </row>
    <row r="81" spans="1:12" ht="15.75">
      <c r="A81" s="28" t="str">
        <f>'[1]Saisie'!E52</f>
        <v>16 108778</v>
      </c>
      <c r="B81" s="29" t="str">
        <f>'[1]Saisie'!F52</f>
        <v>LEMAIR Gilles</v>
      </c>
      <c r="C81" s="30">
        <f>'[1]Saisie'!R52</f>
        <v>147</v>
      </c>
      <c r="D81" s="30">
        <f>'[1]Saisie'!S52</f>
        <v>143</v>
      </c>
      <c r="E81" s="30">
        <f>'[1]Saisie'!T52</f>
        <v>169</v>
      </c>
      <c r="F81" s="30">
        <f>'[1]Saisie'!U52</f>
        <v>138</v>
      </c>
      <c r="G81" s="30">
        <f>'[1]Saisie'!V52</f>
        <v>178</v>
      </c>
      <c r="H81" s="30">
        <f>'[1]Saisie'!W52</f>
        <v>151</v>
      </c>
      <c r="I81" s="30">
        <f>'[1]Saisie'!X52</f>
        <v>143</v>
      </c>
      <c r="J81" s="30">
        <f>'[1]Saisie'!Y52</f>
        <v>1069</v>
      </c>
      <c r="K81" s="30">
        <f>'[1]Saisie'!Z52</f>
        <v>7</v>
      </c>
      <c r="L81" s="31">
        <f>'[1]Saisie'!AA52</f>
        <v>152.71428571428572</v>
      </c>
    </row>
    <row r="82" spans="1:12" ht="15.75">
      <c r="A82" s="28" t="str">
        <f>'[1]Saisie'!E53</f>
        <v>50 60099</v>
      </c>
      <c r="B82" s="29" t="str">
        <f>'[1]Saisie'!F53</f>
        <v>CANTAGALLI Olivier</v>
      </c>
      <c r="C82" s="30">
        <f>'[1]Saisie'!R53</f>
        <v>170</v>
      </c>
      <c r="D82" s="30">
        <f>'[1]Saisie'!S53</f>
        <v>182</v>
      </c>
      <c r="E82" s="30">
        <f>'[1]Saisie'!T53</f>
        <v>204</v>
      </c>
      <c r="F82" s="30">
        <f>'[1]Saisie'!U53</f>
        <v>182</v>
      </c>
      <c r="G82" s="30">
        <f>'[1]Saisie'!V53</f>
        <v>160</v>
      </c>
      <c r="H82" s="30">
        <f>'[1]Saisie'!W53</f>
        <v>186</v>
      </c>
      <c r="I82" s="30">
        <f>'[1]Saisie'!X53</f>
        <v>153</v>
      </c>
      <c r="J82" s="30">
        <f>'[1]Saisie'!Y53</f>
        <v>1237</v>
      </c>
      <c r="K82" s="30">
        <f>'[1]Saisie'!Z53</f>
        <v>7</v>
      </c>
      <c r="L82" s="31">
        <f>'[1]Saisie'!AA53</f>
        <v>176.71428571428572</v>
      </c>
    </row>
    <row r="83" spans="1:12" ht="15.75">
      <c r="A83" s="28">
        <f>'[1]Saisie'!E54</f>
        <v>0</v>
      </c>
      <c r="B83" s="29">
        <f>'[1]Saisie'!F54</f>
      </c>
      <c r="C83" s="30">
        <f>'[1]Saisie'!R54</f>
        <v>0</v>
      </c>
      <c r="D83" s="30">
        <f>'[1]Saisie'!S54</f>
        <v>0</v>
      </c>
      <c r="E83" s="30">
        <f>'[1]Saisie'!T54</f>
        <v>0</v>
      </c>
      <c r="F83" s="30">
        <f>'[1]Saisie'!U54</f>
        <v>0</v>
      </c>
      <c r="G83" s="30">
        <f>'[1]Saisie'!V54</f>
        <v>0</v>
      </c>
      <c r="H83" s="30">
        <f>'[1]Saisie'!W54</f>
        <v>0</v>
      </c>
      <c r="I83" s="30">
        <f>'[1]Saisie'!X54</f>
        <v>0</v>
      </c>
      <c r="J83" s="30">
        <f>'[1]Saisie'!Y54</f>
      </c>
      <c r="K83" s="30">
        <f>'[1]Saisie'!Z54</f>
      </c>
      <c r="L83" s="31">
        <f>'[1]Saisie'!AA54</f>
      </c>
    </row>
    <row r="84" spans="1:12" ht="15.75">
      <c r="A84" s="28">
        <f>'[1]Saisie'!E55</f>
        <v>0</v>
      </c>
      <c r="B84" s="29">
        <f>'[1]Saisie'!F55</f>
      </c>
      <c r="C84" s="30">
        <f>'[1]Saisie'!R55</f>
        <v>0</v>
      </c>
      <c r="D84" s="30">
        <f>'[1]Saisie'!S55</f>
        <v>0</v>
      </c>
      <c r="E84" s="30">
        <f>'[1]Saisie'!T55</f>
        <v>0</v>
      </c>
      <c r="F84" s="30">
        <f>'[1]Saisie'!U55</f>
        <v>0</v>
      </c>
      <c r="G84" s="30">
        <f>'[1]Saisie'!V55</f>
        <v>0</v>
      </c>
      <c r="H84" s="30">
        <f>'[1]Saisie'!W55</f>
        <v>0</v>
      </c>
      <c r="I84" s="30">
        <f>'[1]Saisie'!X55</f>
        <v>0</v>
      </c>
      <c r="J84" s="30">
        <f>'[1]Saisie'!Y55</f>
      </c>
      <c r="K84" s="30">
        <f>'[1]Saisie'!Z55</f>
      </c>
      <c r="L84" s="31">
        <f>'[1]Saisie'!AA55</f>
      </c>
    </row>
    <row r="85" spans="1:12" ht="15.75">
      <c r="A85" s="28">
        <f>'[1]Saisie'!E56</f>
        <v>0</v>
      </c>
      <c r="B85" s="29">
        <f>'[1]Saisie'!F56</f>
      </c>
      <c r="C85" s="30">
        <f>'[1]Saisie'!R56</f>
        <v>0</v>
      </c>
      <c r="D85" s="30">
        <f>'[1]Saisie'!S56</f>
        <v>0</v>
      </c>
      <c r="E85" s="30">
        <f>'[1]Saisie'!T56</f>
        <v>0</v>
      </c>
      <c r="F85" s="30">
        <f>'[1]Saisie'!U56</f>
        <v>0</v>
      </c>
      <c r="G85" s="30">
        <f>'[1]Saisie'!V56</f>
        <v>0</v>
      </c>
      <c r="H85" s="30">
        <f>'[1]Saisie'!W56</f>
        <v>0</v>
      </c>
      <c r="I85" s="30">
        <f>'[1]Saisie'!X56</f>
        <v>0</v>
      </c>
      <c r="J85" s="30">
        <f>'[1]Saisie'!Y56</f>
      </c>
      <c r="K85" s="30">
        <f>'[1]Saisie'!Z56</f>
      </c>
      <c r="L85" s="31">
        <f>'[1]Saisie'!AA56</f>
      </c>
    </row>
    <row r="86" spans="1:12" ht="16.5" thickBot="1">
      <c r="A86" s="28">
        <f>'[1]Saisie'!E57</f>
        <v>0</v>
      </c>
      <c r="B86" s="29">
        <f>'[1]Saisie'!F57</f>
      </c>
      <c r="C86" s="30">
        <f>'[1]Saisie'!R57</f>
        <v>0</v>
      </c>
      <c r="D86" s="30">
        <f>'[1]Saisie'!S57</f>
        <v>0</v>
      </c>
      <c r="E86" s="30">
        <f>'[1]Saisie'!T57</f>
        <v>0</v>
      </c>
      <c r="F86" s="30">
        <f>'[1]Saisie'!U57</f>
        <v>0</v>
      </c>
      <c r="G86" s="30">
        <f>'[1]Saisie'!V57</f>
        <v>0</v>
      </c>
      <c r="H86" s="30">
        <f>'[1]Saisie'!W57</f>
        <v>0</v>
      </c>
      <c r="I86" s="30">
        <f>'[1]Saisie'!X57</f>
        <v>0</v>
      </c>
      <c r="J86" s="30">
        <f>'[1]Saisie'!Y57</f>
      </c>
      <c r="K86" s="30">
        <f>'[1]Saisie'!Z57</f>
      </c>
      <c r="L86" s="31">
        <f>'[1]Saisie'!AA57</f>
      </c>
    </row>
    <row r="87" spans="1:12" ht="16.5" thickBot="1">
      <c r="A87" s="50" t="s">
        <v>30</v>
      </c>
      <c r="B87" s="51"/>
      <c r="C87" s="32">
        <f aca="true" t="shared" si="8" ref="C87:I87">SUM(C77:C86)</f>
        <v>834</v>
      </c>
      <c r="D87" s="32">
        <f t="shared" si="8"/>
        <v>769</v>
      </c>
      <c r="E87" s="32">
        <f t="shared" si="8"/>
        <v>828</v>
      </c>
      <c r="F87" s="32">
        <f t="shared" si="8"/>
        <v>795</v>
      </c>
      <c r="G87" s="32">
        <f t="shared" si="8"/>
        <v>781</v>
      </c>
      <c r="H87" s="32">
        <f t="shared" si="8"/>
        <v>822</v>
      </c>
      <c r="I87" s="32">
        <f t="shared" si="8"/>
        <v>750</v>
      </c>
      <c r="J87" s="32">
        <f>SUM(J77:J86)</f>
        <v>5579</v>
      </c>
      <c r="K87" s="33">
        <f>SUM(K77:K86)</f>
        <v>35</v>
      </c>
      <c r="L87" s="34">
        <f>IF(J87=0,"",SUM(J87/K87))</f>
        <v>159.4</v>
      </c>
    </row>
    <row r="88" spans="1:12" ht="16.5" thickBot="1">
      <c r="A88" s="50" t="s">
        <v>31</v>
      </c>
      <c r="B88" s="51"/>
      <c r="C88" s="35">
        <f>VLOOKUP(C75,'[1]Administratif'!$CT$5:$DO$17,9,FALSE)</f>
        <v>707</v>
      </c>
      <c r="D88" s="35">
        <f>VLOOKUP(D75,'[1]Administratif'!$CT$5:$DO$17,10,FALSE)</f>
        <v>709</v>
      </c>
      <c r="E88" s="35">
        <f>VLOOKUP(E75,'[1]Administratif'!$CT$5:$DO$17,11,FALSE)</f>
        <v>0</v>
      </c>
      <c r="F88" s="35">
        <f>VLOOKUP(F75,'[1]Administratif'!$CT$5:$DO$17,12,FALSE)</f>
        <v>667</v>
      </c>
      <c r="G88" s="35">
        <f>VLOOKUP(G75,'[1]Administratif'!$CT$5:$DO$13,13,FALSE)</f>
        <v>692</v>
      </c>
      <c r="H88" s="35">
        <f>VLOOKUP(H75,'[1]Administratif'!$CT$5:$DO$17,14,FALSE)</f>
        <v>826</v>
      </c>
      <c r="I88" s="35">
        <f>VLOOKUP(I75,'[1]Administratif'!$CT$5:$DO$17,15,FALSE)</f>
        <v>723</v>
      </c>
      <c r="J88" s="32">
        <f>SUM(C88:I88)</f>
        <v>4324</v>
      </c>
      <c r="K88" s="32">
        <f>SUM(VLOOKUP($C75,'[1]Administratif'!$CT$87:$ED$96,11,FALSE),VLOOKUP($D75,'[1]Administratif'!$CT$87:$ED$96,12,FALSE),VLOOKUP($E75,'[1]Administratif'!$CT$87:$ED$96,13,FALSE),VLOOKUP($F75,'[1]Administratif'!$CT$87:$ED$96,14,FALSE),VLOOKUP($G75,'[1]Administratif'!$CT$87:$ED$96,15,FALSE),VLOOKUP($H75,'[1]Administratif'!$CT$87:$ED$96,16,FALSE),VLOOKUP($I75,'[1]Administratif'!$CT$87:$ED$96,17,FALSE))</f>
        <v>30</v>
      </c>
      <c r="L88" s="36">
        <f>IF(J88=0,"",SUM(J88/K88))</f>
        <v>144.13333333333333</v>
      </c>
    </row>
    <row r="89" spans="1:12" ht="16.5" thickBot="1">
      <c r="A89" s="50" t="s">
        <v>32</v>
      </c>
      <c r="B89" s="51"/>
      <c r="C89" s="37">
        <f aca="true" t="shared" si="9" ref="C89:I89">IF(C87=0,"",IF(AND(C87=0,C88=0),"",IF(C87&gt;C88,3,(IF(C87&lt;C88,1,(IF(C87=C88,2)))))))</f>
        <v>3</v>
      </c>
      <c r="D89" s="37">
        <f t="shared" si="9"/>
        <v>3</v>
      </c>
      <c r="E89" s="37">
        <f t="shared" si="9"/>
        <v>3</v>
      </c>
      <c r="F89" s="37">
        <f t="shared" si="9"/>
        <v>3</v>
      </c>
      <c r="G89" s="37">
        <f t="shared" si="9"/>
        <v>3</v>
      </c>
      <c r="H89" s="37">
        <f t="shared" si="9"/>
        <v>1</v>
      </c>
      <c r="I89" s="37">
        <f t="shared" si="9"/>
        <v>3</v>
      </c>
      <c r="J89" s="32">
        <f>SUM(C89:I89)</f>
        <v>19</v>
      </c>
      <c r="K89" s="38"/>
      <c r="L89" s="39"/>
    </row>
    <row r="90" spans="1:12" ht="15.75">
      <c r="A90" s="52" t="s">
        <v>33</v>
      </c>
      <c r="B90" s="53"/>
      <c r="C90" s="40"/>
      <c r="D90" s="40"/>
      <c r="E90" s="40"/>
      <c r="F90" s="41"/>
      <c r="G90" s="41"/>
      <c r="H90" s="41"/>
      <c r="I90" s="41"/>
      <c r="J90" s="54"/>
      <c r="K90" s="55"/>
      <c r="L90" s="55"/>
    </row>
    <row r="91" spans="1:12" ht="18.75">
      <c r="A91" s="42" t="str">
        <f>+A1</f>
        <v>CHAMPIONNAT DES CLUBS HOMMES 2016</v>
      </c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4"/>
    </row>
    <row r="92" spans="1:12" ht="18.75">
      <c r="A92" s="42" t="str">
        <f>A2</f>
        <v>REGIONALE 2B - 2ème Journée - 05/06/2016 - Evreux</v>
      </c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4"/>
    </row>
    <row r="93" spans="1:12" ht="173.25">
      <c r="A93" s="45" t="str">
        <f>'[1]Administratif'!J10</f>
        <v>BC LA MIVOIE 2</v>
      </c>
      <c r="B93" s="46"/>
      <c r="C93" s="23" t="str">
        <f>VLOOKUP($A93,'[1]Administratif'!$BU$20:$CO$31,13,FALSE)</f>
        <v>BCA EVREUX 3</v>
      </c>
      <c r="D93" s="23" t="str">
        <f>VLOOKUP($A93,'[1]Administratif'!$BU$20:$CO$31,14,FALSE)</f>
        <v>AVEUGLE</v>
      </c>
      <c r="E93" s="23" t="str">
        <f>VLOOKUP($A93,'[1]Administratif'!$BU$20:$CO$31,15,FALSE)</f>
        <v>CS GRAVENCHON 2</v>
      </c>
      <c r="F93" s="23" t="str">
        <f>VLOOKUP($A93,'[1]Administratif'!$BU$20:$CO$31,16,FALSE)</f>
        <v>BCRD ROUEN 2</v>
      </c>
      <c r="G93" s="23" t="str">
        <f>VLOOKUP($A93,'[1]Administratif'!$BU$20:$CO$31,17,FALSE)</f>
        <v>O'LL STARS ST MARCEL 2</v>
      </c>
      <c r="H93" s="23" t="str">
        <f>VLOOKUP($A93,'[1]Administratif'!$BU$20:$CO$31,18,FALSE)</f>
        <v>LEZARD MONTIVILLIERS</v>
      </c>
      <c r="I93" s="23" t="str">
        <f>VLOOKUP($A93,'[1]Administratif'!$BU$20:$CO$31,19,FALSE)</f>
        <v>BC LAC DE CANIEL 2</v>
      </c>
      <c r="J93" s="24" t="s">
        <v>10</v>
      </c>
      <c r="K93" s="24" t="s">
        <v>11</v>
      </c>
      <c r="L93" s="24" t="s">
        <v>12</v>
      </c>
    </row>
    <row r="94" spans="1:12" ht="15.75">
      <c r="A94" s="25" t="s">
        <v>13</v>
      </c>
      <c r="B94" s="26" t="s">
        <v>14</v>
      </c>
      <c r="C94" s="27">
        <f>VLOOKUP($A93,'[1]Administratif'!$J$5:$AV$16,16,FALSE)</f>
        <v>13</v>
      </c>
      <c r="D94" s="27">
        <f>VLOOKUP($A93,'[1]Administratif'!$J$5:$AV$16,17,FALSE)</f>
        <v>18</v>
      </c>
      <c r="E94" s="27">
        <f>VLOOKUP($A93,'[1]Administratif'!$J$5:$AV$16,18,FALSE)</f>
        <v>16</v>
      </c>
      <c r="F94" s="27">
        <f>VLOOKUP($A93,'[1]Administratif'!$J$5:$AV$16,19,FALSE)</f>
        <v>11</v>
      </c>
      <c r="G94" s="27">
        <f>VLOOKUP($A93,'[1]Administratif'!$J$5:$AV$16,20,FALSE)</f>
        <v>15</v>
      </c>
      <c r="H94" s="27">
        <f>VLOOKUP($A93,'[1]Administratif'!$J$5:$AV$16,21,FALSE)</f>
        <v>12</v>
      </c>
      <c r="I94" s="27">
        <f>VLOOKUP($A93,'[1]Administratif'!$J$5:$AV$16,22,FALSE)</f>
        <v>17</v>
      </c>
      <c r="J94" s="47"/>
      <c r="K94" s="48"/>
      <c r="L94" s="49"/>
    </row>
    <row r="95" spans="1:12" ht="15.75">
      <c r="A95" s="28" t="str">
        <f>'[1]Saisie'!E58</f>
        <v>14 106404</v>
      </c>
      <c r="B95" s="29" t="str">
        <f>'[1]Saisie'!F58</f>
        <v>JOURJON Pierre</v>
      </c>
      <c r="C95" s="30">
        <f>'[1]Saisie'!R58</f>
        <v>160</v>
      </c>
      <c r="D95" s="30">
        <f>'[1]Saisie'!S58</f>
        <v>180</v>
      </c>
      <c r="E95" s="30">
        <f>'[1]Saisie'!T58</f>
        <v>190</v>
      </c>
      <c r="F95" s="30">
        <f>'[1]Saisie'!U58</f>
        <v>134</v>
      </c>
      <c r="G95" s="30">
        <f>'[1]Saisie'!V58</f>
        <v>159</v>
      </c>
      <c r="H95" s="30">
        <f>'[1]Saisie'!W58</f>
        <v>188</v>
      </c>
      <c r="I95" s="30">
        <f>'[1]Saisie'!X58</f>
        <v>200</v>
      </c>
      <c r="J95" s="30">
        <f>'[1]Saisie'!Y58</f>
        <v>1211</v>
      </c>
      <c r="K95" s="30">
        <f>'[1]Saisie'!Z58</f>
        <v>7</v>
      </c>
      <c r="L95" s="31">
        <f>'[1]Saisie'!AA58</f>
        <v>173</v>
      </c>
    </row>
    <row r="96" spans="1:12" ht="15.75">
      <c r="A96" s="28" t="str">
        <f>'[1]Saisie'!E59</f>
        <v>1 62688</v>
      </c>
      <c r="B96" s="29" t="str">
        <f>'[1]Saisie'!F59</f>
        <v>BLESSEL Vincent</v>
      </c>
      <c r="C96" s="30">
        <f>'[1]Saisie'!R59</f>
        <v>142</v>
      </c>
      <c r="D96" s="30">
        <f>'[1]Saisie'!S59</f>
        <v>188</v>
      </c>
      <c r="E96" s="30">
        <f>'[1]Saisie'!T59</f>
        <v>157</v>
      </c>
      <c r="F96" s="30">
        <f>'[1]Saisie'!U59</f>
        <v>117</v>
      </c>
      <c r="G96" s="30">
        <f>'[1]Saisie'!V59</f>
        <v>118</v>
      </c>
      <c r="H96" s="30">
        <f>'[1]Saisie'!W59</f>
        <v>97</v>
      </c>
      <c r="I96" s="30">
        <f>'[1]Saisie'!X59</f>
        <v>158</v>
      </c>
      <c r="J96" s="30">
        <f>'[1]Saisie'!Y59</f>
        <v>977</v>
      </c>
      <c r="K96" s="30">
        <f>'[1]Saisie'!Z59</f>
        <v>7</v>
      </c>
      <c r="L96" s="31">
        <f>'[1]Saisie'!AA59</f>
        <v>139.57142857142858</v>
      </c>
    </row>
    <row r="97" spans="1:12" ht="15.75">
      <c r="A97" s="28" t="str">
        <f>'[1]Saisie'!E60</f>
        <v>94 75838</v>
      </c>
      <c r="B97" s="29" t="str">
        <f>'[1]Saisie'!F60</f>
        <v>BLESSEL Jean-Marc</v>
      </c>
      <c r="C97" s="30">
        <f>'[1]Saisie'!R60</f>
        <v>192</v>
      </c>
      <c r="D97" s="30">
        <f>'[1]Saisie'!S60</f>
        <v>175</v>
      </c>
      <c r="E97" s="30">
        <f>'[1]Saisie'!T60</f>
        <v>160</v>
      </c>
      <c r="F97" s="30">
        <f>'[1]Saisie'!U60</f>
        <v>155</v>
      </c>
      <c r="G97" s="30">
        <f>'[1]Saisie'!V60</f>
        <v>164</v>
      </c>
      <c r="H97" s="30">
        <f>'[1]Saisie'!W60</f>
        <v>123</v>
      </c>
      <c r="I97" s="30">
        <f>'[1]Saisie'!X60</f>
        <v>165</v>
      </c>
      <c r="J97" s="30">
        <f>'[1]Saisie'!Y60</f>
        <v>1134</v>
      </c>
      <c r="K97" s="30">
        <f>'[1]Saisie'!Z60</f>
        <v>7</v>
      </c>
      <c r="L97" s="31">
        <f>'[1]Saisie'!AA60</f>
        <v>162</v>
      </c>
    </row>
    <row r="98" spans="1:12" ht="15.75">
      <c r="A98" s="28" t="str">
        <f>'[1]Saisie'!E61</f>
        <v>6 91876</v>
      </c>
      <c r="B98" s="29" t="str">
        <f>'[1]Saisie'!F61</f>
        <v>CARON Cédric</v>
      </c>
      <c r="C98" s="30">
        <f>'[1]Saisie'!R61</f>
        <v>122</v>
      </c>
      <c r="D98" s="30">
        <f>'[1]Saisie'!S61</f>
        <v>127</v>
      </c>
      <c r="E98" s="30">
        <f>'[1]Saisie'!T61</f>
        <v>167</v>
      </c>
      <c r="F98" s="30">
        <f>'[1]Saisie'!U61</f>
        <v>179</v>
      </c>
      <c r="G98" s="30">
        <f>'[1]Saisie'!V61</f>
        <v>137</v>
      </c>
      <c r="H98" s="30">
        <f>'[1]Saisie'!W61</f>
        <v>140</v>
      </c>
      <c r="I98" s="30">
        <f>'[1]Saisie'!X61</f>
        <v>148</v>
      </c>
      <c r="J98" s="30">
        <f>'[1]Saisie'!Y61</f>
        <v>1020</v>
      </c>
      <c r="K98" s="30">
        <f>'[1]Saisie'!Z61</f>
        <v>7</v>
      </c>
      <c r="L98" s="31">
        <f>'[1]Saisie'!AA61</f>
        <v>145.71428571428572</v>
      </c>
    </row>
    <row r="99" spans="1:12" ht="15.75">
      <c r="A99" s="28" t="str">
        <f>'[1]Saisie'!E62</f>
        <v>85 38461</v>
      </c>
      <c r="B99" s="29" t="str">
        <f>'[1]Saisie'!F62</f>
        <v>CARPENTIER Lucien</v>
      </c>
      <c r="C99" s="30">
        <f>'[1]Saisie'!R62</f>
        <v>0</v>
      </c>
      <c r="D99" s="30">
        <f>'[1]Saisie'!S62</f>
        <v>0</v>
      </c>
      <c r="E99" s="30">
        <f>'[1]Saisie'!T62</f>
        <v>0</v>
      </c>
      <c r="F99" s="30">
        <f>'[1]Saisie'!U62</f>
        <v>0</v>
      </c>
      <c r="G99" s="30">
        <f>'[1]Saisie'!V62</f>
        <v>0</v>
      </c>
      <c r="H99" s="30">
        <f>'[1]Saisie'!W62</f>
        <v>0</v>
      </c>
      <c r="I99" s="30">
        <f>'[1]Saisie'!X62</f>
        <v>0</v>
      </c>
      <c r="J99" s="30">
        <f>'[1]Saisie'!Y62</f>
        <v>0</v>
      </c>
      <c r="K99" s="30">
        <f>'[1]Saisie'!Z62</f>
        <v>0</v>
      </c>
      <c r="L99" s="31">
        <f>'[1]Saisie'!AA62</f>
      </c>
    </row>
    <row r="100" spans="1:12" ht="15.75">
      <c r="A100" s="28" t="str">
        <f>'[1]Saisie'!E63</f>
        <v>3 65800</v>
      </c>
      <c r="B100" s="29" t="str">
        <f>'[1]Saisie'!F63</f>
        <v>NOEL David</v>
      </c>
      <c r="C100" s="30">
        <f>'[1]Saisie'!R63</f>
        <v>0</v>
      </c>
      <c r="D100" s="30">
        <f>'[1]Saisie'!S63</f>
        <v>0</v>
      </c>
      <c r="E100" s="30">
        <f>'[1]Saisie'!T63</f>
        <v>0</v>
      </c>
      <c r="F100" s="30">
        <f>'[1]Saisie'!U63</f>
        <v>0</v>
      </c>
      <c r="G100" s="30">
        <f>'[1]Saisie'!V63</f>
        <v>0</v>
      </c>
      <c r="H100" s="30">
        <f>'[1]Saisie'!W63</f>
        <v>0</v>
      </c>
      <c r="I100" s="30">
        <f>'[1]Saisie'!X63</f>
        <v>0</v>
      </c>
      <c r="J100" s="30">
        <f>'[1]Saisie'!Y63</f>
        <v>0</v>
      </c>
      <c r="K100" s="30">
        <f>'[1]Saisie'!Z63</f>
        <v>0</v>
      </c>
      <c r="L100" s="31">
        <f>'[1]Saisie'!AA63</f>
      </c>
    </row>
    <row r="101" spans="1:12" ht="15.75">
      <c r="A101" s="28" t="str">
        <f>'[1]Saisie'!E64</f>
        <v>16 111144</v>
      </c>
      <c r="B101" s="29" t="str">
        <f>'[1]Saisie'!F64</f>
        <v>NAVAS Grégory</v>
      </c>
      <c r="C101" s="30">
        <f>'[1]Saisie'!R64</f>
        <v>134</v>
      </c>
      <c r="D101" s="30">
        <f>'[1]Saisie'!S64</f>
        <v>132</v>
      </c>
      <c r="E101" s="30">
        <f>'[1]Saisie'!T64</f>
        <v>127</v>
      </c>
      <c r="F101" s="30">
        <f>'[1]Saisie'!U64</f>
        <v>91</v>
      </c>
      <c r="G101" s="30">
        <f>'[1]Saisie'!V64</f>
        <v>114</v>
      </c>
      <c r="H101" s="30">
        <f>'[1]Saisie'!W64</f>
        <v>123</v>
      </c>
      <c r="I101" s="30">
        <f>'[1]Saisie'!X64</f>
        <v>136</v>
      </c>
      <c r="J101" s="30">
        <f>'[1]Saisie'!Y64</f>
        <v>857</v>
      </c>
      <c r="K101" s="30">
        <f>'[1]Saisie'!Z64</f>
        <v>7</v>
      </c>
      <c r="L101" s="31">
        <f>'[1]Saisie'!AA64</f>
        <v>122.42857142857143</v>
      </c>
    </row>
    <row r="102" spans="1:12" ht="15.75">
      <c r="A102" s="28">
        <f>'[1]Saisie'!E65</f>
        <v>0</v>
      </c>
      <c r="B102" s="29">
        <f>'[1]Saisie'!F65</f>
      </c>
      <c r="C102" s="30">
        <f>'[1]Saisie'!R65</f>
        <v>0</v>
      </c>
      <c r="D102" s="30">
        <f>'[1]Saisie'!S65</f>
        <v>0</v>
      </c>
      <c r="E102" s="30">
        <f>'[1]Saisie'!T65</f>
        <v>0</v>
      </c>
      <c r="F102" s="30">
        <f>'[1]Saisie'!U65</f>
        <v>0</v>
      </c>
      <c r="G102" s="30">
        <f>'[1]Saisie'!V65</f>
        <v>0</v>
      </c>
      <c r="H102" s="30">
        <f>'[1]Saisie'!W65</f>
        <v>0</v>
      </c>
      <c r="I102" s="30">
        <f>'[1]Saisie'!X65</f>
        <v>0</v>
      </c>
      <c r="J102" s="30">
        <f>'[1]Saisie'!Y65</f>
      </c>
      <c r="K102" s="30">
        <f>'[1]Saisie'!Z65</f>
      </c>
      <c r="L102" s="31">
        <f>'[1]Saisie'!AA65</f>
      </c>
    </row>
    <row r="103" spans="1:12" ht="15.75">
      <c r="A103" s="28">
        <f>'[1]Saisie'!E66</f>
        <v>0</v>
      </c>
      <c r="B103" s="29">
        <f>'[1]Saisie'!F66</f>
      </c>
      <c r="C103" s="30">
        <f>'[1]Saisie'!R66</f>
        <v>0</v>
      </c>
      <c r="D103" s="30">
        <f>'[1]Saisie'!S66</f>
        <v>0</v>
      </c>
      <c r="E103" s="30">
        <f>'[1]Saisie'!T66</f>
        <v>0</v>
      </c>
      <c r="F103" s="30">
        <f>'[1]Saisie'!U66</f>
        <v>0</v>
      </c>
      <c r="G103" s="30">
        <f>'[1]Saisie'!V66</f>
        <v>0</v>
      </c>
      <c r="H103" s="30">
        <f>'[1]Saisie'!W66</f>
        <v>0</v>
      </c>
      <c r="I103" s="30">
        <f>'[1]Saisie'!X66</f>
        <v>0</v>
      </c>
      <c r="J103" s="30">
        <f>'[1]Saisie'!Y66</f>
      </c>
      <c r="K103" s="30">
        <f>'[1]Saisie'!Z66</f>
      </c>
      <c r="L103" s="31">
        <f>'[1]Saisie'!AA66</f>
      </c>
    </row>
    <row r="104" spans="1:12" ht="16.5" thickBot="1">
      <c r="A104" s="28">
        <f>'[1]Saisie'!E67</f>
        <v>0</v>
      </c>
      <c r="B104" s="29">
        <f>'[1]Saisie'!F67</f>
      </c>
      <c r="C104" s="30">
        <f>'[1]Saisie'!R67</f>
        <v>0</v>
      </c>
      <c r="D104" s="30">
        <f>'[1]Saisie'!S67</f>
        <v>0</v>
      </c>
      <c r="E104" s="30">
        <f>'[1]Saisie'!T67</f>
        <v>0</v>
      </c>
      <c r="F104" s="30">
        <f>'[1]Saisie'!U67</f>
        <v>0</v>
      </c>
      <c r="G104" s="30">
        <f>'[1]Saisie'!V67</f>
        <v>0</v>
      </c>
      <c r="H104" s="30">
        <f>'[1]Saisie'!W67</f>
        <v>0</v>
      </c>
      <c r="I104" s="30">
        <f>'[1]Saisie'!X67</f>
        <v>0</v>
      </c>
      <c r="J104" s="30">
        <f>'[1]Saisie'!Y67</f>
      </c>
      <c r="K104" s="30">
        <f>'[1]Saisie'!Z67</f>
      </c>
      <c r="L104" s="31">
        <f>'[1]Saisie'!AA67</f>
      </c>
    </row>
    <row r="105" spans="1:12" ht="16.5" thickBot="1">
      <c r="A105" s="50" t="s">
        <v>30</v>
      </c>
      <c r="B105" s="51"/>
      <c r="C105" s="32">
        <f aca="true" t="shared" si="10" ref="C105:I105">SUM(C95:C104)</f>
        <v>750</v>
      </c>
      <c r="D105" s="32">
        <f t="shared" si="10"/>
        <v>802</v>
      </c>
      <c r="E105" s="32">
        <f t="shared" si="10"/>
        <v>801</v>
      </c>
      <c r="F105" s="32">
        <f t="shared" si="10"/>
        <v>676</v>
      </c>
      <c r="G105" s="32">
        <f t="shared" si="10"/>
        <v>692</v>
      </c>
      <c r="H105" s="32">
        <f t="shared" si="10"/>
        <v>671</v>
      </c>
      <c r="I105" s="32">
        <f t="shared" si="10"/>
        <v>807</v>
      </c>
      <c r="J105" s="32">
        <f>SUM(J95:J104)</f>
        <v>5199</v>
      </c>
      <c r="K105" s="33">
        <f>SUM(K95:K104)</f>
        <v>35</v>
      </c>
      <c r="L105" s="34">
        <f>IF(J105=0,"",SUM(J105/K105))</f>
        <v>148.54285714285714</v>
      </c>
    </row>
    <row r="106" spans="1:12" ht="16.5" thickBot="1">
      <c r="A106" s="50" t="s">
        <v>31</v>
      </c>
      <c r="B106" s="51"/>
      <c r="C106" s="35">
        <f>VLOOKUP(C93,'[1]Administratif'!$CT$5:$DO$17,9,FALSE)</f>
        <v>713</v>
      </c>
      <c r="D106" s="35">
        <f>VLOOKUP(D93,'[1]Administratif'!$CT$5:$DO$17,10,FALSE)</f>
        <v>0</v>
      </c>
      <c r="E106" s="35">
        <f>VLOOKUP(E93,'[1]Administratif'!$CT$5:$DO$17,11,FALSE)</f>
        <v>761</v>
      </c>
      <c r="F106" s="35">
        <f>VLOOKUP(F93,'[1]Administratif'!$CT$5:$DO$17,12,FALSE)</f>
        <v>710</v>
      </c>
      <c r="G106" s="35">
        <f>VLOOKUP(G93,'[1]Administratif'!$CT$5:$DO$13,13,FALSE)</f>
        <v>781</v>
      </c>
      <c r="H106" s="35">
        <f>VLOOKUP(H93,'[1]Administratif'!$CT$5:$DO$17,14,FALSE)</f>
        <v>723</v>
      </c>
      <c r="I106" s="35">
        <f>VLOOKUP(I93,'[1]Administratif'!$CT$5:$DO$17,15,FALSE)</f>
        <v>738</v>
      </c>
      <c r="J106" s="32">
        <f>SUM(C106:I106)</f>
        <v>4426</v>
      </c>
      <c r="K106" s="32">
        <f>SUM(VLOOKUP($C93,'[1]Administratif'!$CT$87:$ED$96,11,FALSE),VLOOKUP($D93,'[1]Administratif'!$CT$87:$ED$96,12,FALSE),VLOOKUP($E93,'[1]Administratif'!$CT$87:$ED$96,13,FALSE),VLOOKUP($F93,'[1]Administratif'!$CT$87:$ED$96,14,FALSE),VLOOKUP($G93,'[1]Administratif'!$CT$87:$ED$96,15,FALSE),VLOOKUP($H93,'[1]Administratif'!$CT$87:$ED$96,16,FALSE),VLOOKUP($I93,'[1]Administratif'!$CT$87:$ED$96,17,FALSE))</f>
        <v>30</v>
      </c>
      <c r="L106" s="36">
        <f>IF(J106=0,"",SUM(J106/K106))</f>
        <v>147.53333333333333</v>
      </c>
    </row>
    <row r="107" spans="1:12" ht="16.5" thickBot="1">
      <c r="A107" s="50" t="s">
        <v>32</v>
      </c>
      <c r="B107" s="51"/>
      <c r="C107" s="37">
        <f aca="true" t="shared" si="11" ref="C107:I107">IF(C105=0,"",IF(AND(C105=0,C106=0),"",IF(C105&gt;C106,3,(IF(C105&lt;C106,1,(IF(C105=C106,2)))))))</f>
        <v>3</v>
      </c>
      <c r="D107" s="37">
        <f t="shared" si="11"/>
        <v>3</v>
      </c>
      <c r="E107" s="37">
        <f t="shared" si="11"/>
        <v>3</v>
      </c>
      <c r="F107" s="37">
        <f t="shared" si="11"/>
        <v>1</v>
      </c>
      <c r="G107" s="37">
        <f t="shared" si="11"/>
        <v>1</v>
      </c>
      <c r="H107" s="37">
        <f t="shared" si="11"/>
        <v>1</v>
      </c>
      <c r="I107" s="37">
        <f t="shared" si="11"/>
        <v>3</v>
      </c>
      <c r="J107" s="32">
        <f>SUM(C107:I107)</f>
        <v>15</v>
      </c>
      <c r="K107" s="38"/>
      <c r="L107" s="39"/>
    </row>
    <row r="108" spans="1:12" ht="15.75">
      <c r="A108" s="52" t="s">
        <v>33</v>
      </c>
      <c r="B108" s="53"/>
      <c r="C108" s="40"/>
      <c r="D108" s="40"/>
      <c r="E108" s="40"/>
      <c r="F108" s="41"/>
      <c r="G108" s="41"/>
      <c r="H108" s="41"/>
      <c r="I108" s="41"/>
      <c r="J108" s="54"/>
      <c r="K108" s="55"/>
      <c r="L108" s="55"/>
    </row>
    <row r="109" spans="1:12" ht="18.75">
      <c r="A109" s="42" t="str">
        <f>A1</f>
        <v>CHAMPIONNAT DES CLUBS HOMMES 2016</v>
      </c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44"/>
    </row>
    <row r="110" spans="1:12" ht="18.75">
      <c r="A110" s="42" t="str">
        <f>A2</f>
        <v>REGIONALE 2B - 2ème Journée - 05/06/2016 - Evreux</v>
      </c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44"/>
    </row>
    <row r="111" spans="1:12" ht="173.25">
      <c r="A111" s="45" t="str">
        <f>'[1]Administratif'!J11</f>
        <v>LEZARD MONTIVILLIERS</v>
      </c>
      <c r="B111" s="46"/>
      <c r="C111" s="23" t="str">
        <f>VLOOKUP($A111,'[1]Administratif'!$BU$20:$CO$31,13,FALSE)</f>
        <v>AVEUGLE</v>
      </c>
      <c r="D111" s="23" t="str">
        <f>VLOOKUP($A111,'[1]Administratif'!$BU$20:$CO$31,14,FALSE)</f>
        <v>BCA EVREUX 3</v>
      </c>
      <c r="E111" s="23" t="str">
        <f>VLOOKUP($A111,'[1]Administratif'!$BU$20:$CO$31,15,FALSE)</f>
        <v>BCRD ROUEN 2</v>
      </c>
      <c r="F111" s="23" t="str">
        <f>VLOOKUP($A111,'[1]Administratif'!$BU$20:$CO$31,16,FALSE)</f>
        <v>CS GRAVENCHON 2</v>
      </c>
      <c r="G111" s="23" t="str">
        <f>VLOOKUP($A111,'[1]Administratif'!$BU$20:$CO$31,17,FALSE)</f>
        <v>BC LAC DE CANIEL 2</v>
      </c>
      <c r="H111" s="23" t="str">
        <f>VLOOKUP($A111,'[1]Administratif'!$BU$20:$CO$31,18,FALSE)</f>
        <v>BC LA MIVOIE 2</v>
      </c>
      <c r="I111" s="23" t="str">
        <f>VLOOKUP($A111,'[1]Administratif'!$BU$20:$CO$31,19,FALSE)</f>
        <v>O'LL STARS ST MARCEL 2</v>
      </c>
      <c r="J111" s="24" t="s">
        <v>10</v>
      </c>
      <c r="K111" s="24" t="s">
        <v>11</v>
      </c>
      <c r="L111" s="24" t="s">
        <v>12</v>
      </c>
    </row>
    <row r="112" spans="1:12" ht="15.75">
      <c r="A112" s="25" t="s">
        <v>13</v>
      </c>
      <c r="B112" s="26" t="s">
        <v>14</v>
      </c>
      <c r="C112" s="27">
        <f>VLOOKUP($A111,'[1]Administratif'!$J$5:$AV$16,16,FALSE)</f>
        <v>12</v>
      </c>
      <c r="D112" s="27">
        <f>VLOOKUP($A111,'[1]Administratif'!$J$5:$AV$16,17,FALSE)</f>
        <v>15</v>
      </c>
      <c r="E112" s="27">
        <f>VLOOKUP($A111,'[1]Administratif'!$J$5:$AV$16,18,FALSE)</f>
        <v>17</v>
      </c>
      <c r="F112" s="27">
        <f>VLOOKUP($A111,'[1]Administratif'!$J$5:$AV$16,19,FALSE)</f>
        <v>14</v>
      </c>
      <c r="G112" s="27">
        <f>VLOOKUP($A111,'[1]Administratif'!$J$5:$AV$16,20,FALSE)</f>
        <v>18</v>
      </c>
      <c r="H112" s="27">
        <f>VLOOKUP($A111,'[1]Administratif'!$J$5:$AV$16,21,FALSE)</f>
        <v>11</v>
      </c>
      <c r="I112" s="27">
        <f>VLOOKUP($A111,'[1]Administratif'!$J$5:$AV$16,22,FALSE)</f>
        <v>16</v>
      </c>
      <c r="J112" s="47"/>
      <c r="K112" s="48"/>
      <c r="L112" s="49"/>
    </row>
    <row r="113" spans="1:12" ht="15.75">
      <c r="A113" s="28" t="str">
        <f>'[1]Saisie'!E68</f>
        <v>13 105336</v>
      </c>
      <c r="B113" s="29" t="str">
        <f>'[1]Saisie'!F68</f>
        <v>SOUDRY Robin</v>
      </c>
      <c r="C113" s="30">
        <f>'[1]Saisie'!R68</f>
        <v>172</v>
      </c>
      <c r="D113" s="30">
        <f>'[1]Saisie'!S68</f>
        <v>150</v>
      </c>
      <c r="E113" s="30">
        <f>'[1]Saisie'!T68</f>
        <v>132</v>
      </c>
      <c r="F113" s="30">
        <f>'[1]Saisie'!U68</f>
        <v>0</v>
      </c>
      <c r="G113" s="30">
        <f>'[1]Saisie'!V68</f>
        <v>119</v>
      </c>
      <c r="H113" s="30">
        <f>'[1]Saisie'!W68</f>
        <v>126</v>
      </c>
      <c r="I113" s="30">
        <f>'[1]Saisie'!X68</f>
        <v>136</v>
      </c>
      <c r="J113" s="30">
        <f>'[1]Saisie'!Y68</f>
        <v>835</v>
      </c>
      <c r="K113" s="30">
        <f>'[1]Saisie'!Z68</f>
        <v>6</v>
      </c>
      <c r="L113" s="31">
        <f>'[1]Saisie'!AA68</f>
        <v>139.16666666666666</v>
      </c>
    </row>
    <row r="114" spans="1:12" ht="15.75">
      <c r="A114" s="28" t="str">
        <f>'[1]Saisie'!E69</f>
        <v>10 100031</v>
      </c>
      <c r="B114" s="29" t="str">
        <f>'[1]Saisie'!F69</f>
        <v>ALLAIN Bruno</v>
      </c>
      <c r="C114" s="30">
        <f>'[1]Saisie'!R69</f>
        <v>0</v>
      </c>
      <c r="D114" s="30">
        <f>'[1]Saisie'!S69</f>
        <v>149</v>
      </c>
      <c r="E114" s="30">
        <f>'[1]Saisie'!T69</f>
        <v>0</v>
      </c>
      <c r="F114" s="30">
        <f>'[1]Saisie'!U69</f>
        <v>150</v>
      </c>
      <c r="G114" s="30">
        <f>'[1]Saisie'!V69</f>
        <v>156</v>
      </c>
      <c r="H114" s="30">
        <f>'[1]Saisie'!W69</f>
        <v>166</v>
      </c>
      <c r="I114" s="30">
        <f>'[1]Saisie'!X69</f>
        <v>176</v>
      </c>
      <c r="J114" s="30">
        <f>'[1]Saisie'!Y69</f>
        <v>797</v>
      </c>
      <c r="K114" s="30">
        <f>'[1]Saisie'!Z69</f>
        <v>5</v>
      </c>
      <c r="L114" s="31">
        <f>'[1]Saisie'!AA69</f>
        <v>159.4</v>
      </c>
    </row>
    <row r="115" spans="1:12" ht="15.75">
      <c r="A115" s="28" t="str">
        <f>'[1]Saisie'!E70</f>
        <v>7 93267</v>
      </c>
      <c r="B115" s="29" t="str">
        <f>'[1]Saisie'!F70</f>
        <v>LECROQ Jean-Michel</v>
      </c>
      <c r="C115" s="30">
        <f>'[1]Saisie'!R70</f>
        <v>179</v>
      </c>
      <c r="D115" s="30">
        <f>'[1]Saisie'!S70</f>
        <v>158</v>
      </c>
      <c r="E115" s="30">
        <f>'[1]Saisie'!T70</f>
        <v>192</v>
      </c>
      <c r="F115" s="30">
        <f>'[1]Saisie'!U70</f>
        <v>180</v>
      </c>
      <c r="G115" s="30">
        <f>'[1]Saisie'!V70</f>
        <v>143</v>
      </c>
      <c r="H115" s="30">
        <f>'[1]Saisie'!W70</f>
        <v>135</v>
      </c>
      <c r="I115" s="30">
        <f>'[1]Saisie'!X70</f>
        <v>140</v>
      </c>
      <c r="J115" s="30">
        <f>'[1]Saisie'!Y70</f>
        <v>1127</v>
      </c>
      <c r="K115" s="30">
        <f>'[1]Saisie'!Z70</f>
        <v>7</v>
      </c>
      <c r="L115" s="31">
        <f>'[1]Saisie'!AA70</f>
        <v>161</v>
      </c>
    </row>
    <row r="116" spans="1:12" ht="15.75">
      <c r="A116" s="28" t="str">
        <f>'[1]Saisie'!E71</f>
        <v>11 102358</v>
      </c>
      <c r="B116" s="29" t="str">
        <f>'[1]Saisie'!F71</f>
        <v>DURECU Sébastien</v>
      </c>
      <c r="C116" s="30">
        <f>'[1]Saisie'!R71</f>
        <v>247</v>
      </c>
      <c r="D116" s="30">
        <f>'[1]Saisie'!S71</f>
        <v>191</v>
      </c>
      <c r="E116" s="30">
        <f>'[1]Saisie'!T71</f>
        <v>203</v>
      </c>
      <c r="F116" s="30">
        <f>'[1]Saisie'!U71</f>
        <v>134</v>
      </c>
      <c r="G116" s="30">
        <f>'[1]Saisie'!V71</f>
        <v>0</v>
      </c>
      <c r="H116" s="30">
        <f>'[1]Saisie'!W71</f>
        <v>0</v>
      </c>
      <c r="I116" s="30">
        <f>'[1]Saisie'!X71</f>
        <v>0</v>
      </c>
      <c r="J116" s="30">
        <f>'[1]Saisie'!Y71</f>
        <v>775</v>
      </c>
      <c r="K116" s="30">
        <f>'[1]Saisie'!Z71</f>
        <v>4</v>
      </c>
      <c r="L116" s="31">
        <f>'[1]Saisie'!AA71</f>
        <v>193.75</v>
      </c>
    </row>
    <row r="117" spans="1:12" ht="15.75">
      <c r="A117" s="28" t="str">
        <f>'[1]Saisie'!E72</f>
        <v>13 104900</v>
      </c>
      <c r="B117" s="29" t="str">
        <f>'[1]Saisie'!F72</f>
        <v>LEBOURG Fabien</v>
      </c>
      <c r="C117" s="30">
        <f>'[1]Saisie'!R72</f>
        <v>140</v>
      </c>
      <c r="D117" s="30">
        <f>'[1]Saisie'!S72</f>
        <v>178</v>
      </c>
      <c r="E117" s="30">
        <f>'[1]Saisie'!T72</f>
        <v>181</v>
      </c>
      <c r="F117" s="30">
        <f>'[1]Saisie'!U72</f>
        <v>173</v>
      </c>
      <c r="G117" s="30">
        <f>'[1]Saisie'!V72</f>
        <v>175</v>
      </c>
      <c r="H117" s="30">
        <f>'[1]Saisie'!W72</f>
        <v>156</v>
      </c>
      <c r="I117" s="30">
        <f>'[1]Saisie'!X72</f>
        <v>141</v>
      </c>
      <c r="J117" s="30">
        <f>'[1]Saisie'!Y72</f>
        <v>1144</v>
      </c>
      <c r="K117" s="30">
        <f>'[1]Saisie'!Z72</f>
        <v>7</v>
      </c>
      <c r="L117" s="31">
        <f>'[1]Saisie'!AA72</f>
        <v>163.42857142857142</v>
      </c>
    </row>
    <row r="118" spans="1:12" ht="15.75">
      <c r="A118" s="28" t="str">
        <f>'[1]Saisie'!E73</f>
        <v>13 104899</v>
      </c>
      <c r="B118" s="29" t="str">
        <f>'[1]Saisie'!F73</f>
        <v>LEBIDOIS Alexis</v>
      </c>
      <c r="C118" s="30">
        <f>'[1]Saisie'!R73</f>
        <v>131</v>
      </c>
      <c r="D118" s="30">
        <f>'[1]Saisie'!S73</f>
        <v>0</v>
      </c>
      <c r="E118" s="30">
        <f>'[1]Saisie'!T73</f>
        <v>144</v>
      </c>
      <c r="F118" s="30">
        <f>'[1]Saisie'!U73</f>
        <v>183</v>
      </c>
      <c r="G118" s="30">
        <f>'[1]Saisie'!V73</f>
        <v>121</v>
      </c>
      <c r="H118" s="30">
        <f>'[1]Saisie'!W73</f>
        <v>140</v>
      </c>
      <c r="I118" s="30">
        <f>'[1]Saisie'!X73</f>
        <v>130</v>
      </c>
      <c r="J118" s="30">
        <f>'[1]Saisie'!Y73</f>
        <v>849</v>
      </c>
      <c r="K118" s="30">
        <f>'[1]Saisie'!Z73</f>
        <v>6</v>
      </c>
      <c r="L118" s="31">
        <f>'[1]Saisie'!AA73</f>
        <v>141.5</v>
      </c>
    </row>
    <row r="119" spans="1:12" ht="15.75">
      <c r="A119" s="28" t="str">
        <f>'[1]Saisie'!E74</f>
        <v>10 100030</v>
      </c>
      <c r="B119" s="29" t="str">
        <f>'[1]Saisie'!F74</f>
        <v>DELAUNE Jonathan</v>
      </c>
      <c r="C119" s="30">
        <f>'[1]Saisie'!R74</f>
        <v>0</v>
      </c>
      <c r="D119" s="30">
        <f>'[1]Saisie'!S74</f>
        <v>0</v>
      </c>
      <c r="E119" s="30">
        <f>'[1]Saisie'!T74</f>
        <v>0</v>
      </c>
      <c r="F119" s="30">
        <f>'[1]Saisie'!U74</f>
        <v>0</v>
      </c>
      <c r="G119" s="30">
        <f>'[1]Saisie'!V74</f>
        <v>0</v>
      </c>
      <c r="H119" s="30">
        <f>'[1]Saisie'!W74</f>
        <v>0</v>
      </c>
      <c r="I119" s="30">
        <f>'[1]Saisie'!X74</f>
        <v>0</v>
      </c>
      <c r="J119" s="30">
        <f>'[1]Saisie'!Y74</f>
        <v>0</v>
      </c>
      <c r="K119" s="30">
        <f>'[1]Saisie'!Z74</f>
        <v>0</v>
      </c>
      <c r="L119" s="31">
        <f>'[1]Saisie'!AA74</f>
      </c>
    </row>
    <row r="120" spans="1:12" ht="15.75">
      <c r="A120" s="28">
        <f>'[1]Saisie'!E75</f>
        <v>0</v>
      </c>
      <c r="B120" s="29">
        <f>'[1]Saisie'!F75</f>
      </c>
      <c r="C120" s="30">
        <f>'[1]Saisie'!R75</f>
        <v>0</v>
      </c>
      <c r="D120" s="30">
        <f>'[1]Saisie'!S75</f>
        <v>0</v>
      </c>
      <c r="E120" s="30">
        <f>'[1]Saisie'!T75</f>
        <v>0</v>
      </c>
      <c r="F120" s="30">
        <f>'[1]Saisie'!U75</f>
        <v>0</v>
      </c>
      <c r="G120" s="30">
        <f>'[1]Saisie'!V75</f>
        <v>0</v>
      </c>
      <c r="H120" s="30">
        <f>'[1]Saisie'!W75</f>
        <v>0</v>
      </c>
      <c r="I120" s="30">
        <f>'[1]Saisie'!X75</f>
        <v>0</v>
      </c>
      <c r="J120" s="30">
        <f>'[1]Saisie'!Y75</f>
      </c>
      <c r="K120" s="30">
        <f>'[1]Saisie'!Z75</f>
      </c>
      <c r="L120" s="31">
        <f>'[1]Saisie'!AA75</f>
      </c>
    </row>
    <row r="121" spans="1:12" ht="15.75">
      <c r="A121" s="28">
        <f>'[1]Saisie'!E76</f>
        <v>0</v>
      </c>
      <c r="B121" s="29">
        <f>'[1]Saisie'!F76</f>
      </c>
      <c r="C121" s="30">
        <f>'[1]Saisie'!R76</f>
        <v>0</v>
      </c>
      <c r="D121" s="30">
        <f>'[1]Saisie'!S76</f>
        <v>0</v>
      </c>
      <c r="E121" s="30">
        <f>'[1]Saisie'!T76</f>
        <v>0</v>
      </c>
      <c r="F121" s="30">
        <f>'[1]Saisie'!U76</f>
        <v>0</v>
      </c>
      <c r="G121" s="30">
        <f>'[1]Saisie'!V76</f>
        <v>0</v>
      </c>
      <c r="H121" s="30">
        <f>'[1]Saisie'!W76</f>
        <v>0</v>
      </c>
      <c r="I121" s="30">
        <f>'[1]Saisie'!X76</f>
        <v>0</v>
      </c>
      <c r="J121" s="30">
        <f>'[1]Saisie'!Y76</f>
      </c>
      <c r="K121" s="30">
        <f>'[1]Saisie'!Z76</f>
      </c>
      <c r="L121" s="31">
        <f>'[1]Saisie'!AA76</f>
      </c>
    </row>
    <row r="122" spans="1:12" ht="16.5" thickBot="1">
      <c r="A122" s="28">
        <f>'[1]Saisie'!E77</f>
        <v>0</v>
      </c>
      <c r="B122" s="29">
        <f>'[1]Saisie'!F77</f>
      </c>
      <c r="C122" s="30">
        <f>'[1]Saisie'!R77</f>
        <v>0</v>
      </c>
      <c r="D122" s="30">
        <f>'[1]Saisie'!S77</f>
        <v>0</v>
      </c>
      <c r="E122" s="30">
        <f>'[1]Saisie'!T77</f>
        <v>0</v>
      </c>
      <c r="F122" s="30">
        <f>'[1]Saisie'!U77</f>
        <v>0</v>
      </c>
      <c r="G122" s="30">
        <f>'[1]Saisie'!V77</f>
        <v>0</v>
      </c>
      <c r="H122" s="30">
        <f>'[1]Saisie'!W77</f>
        <v>0</v>
      </c>
      <c r="I122" s="30">
        <f>'[1]Saisie'!X77</f>
        <v>0</v>
      </c>
      <c r="J122" s="30">
        <f>'[1]Saisie'!Y77</f>
      </c>
      <c r="K122" s="30">
        <f>'[1]Saisie'!Z77</f>
      </c>
      <c r="L122" s="31">
        <f>'[1]Saisie'!AA77</f>
      </c>
    </row>
    <row r="123" spans="1:12" ht="16.5" thickBot="1">
      <c r="A123" s="50" t="s">
        <v>30</v>
      </c>
      <c r="B123" s="51"/>
      <c r="C123" s="32">
        <f aca="true" t="shared" si="12" ref="C123:I123">SUM(C113:C122)</f>
        <v>869</v>
      </c>
      <c r="D123" s="32">
        <f t="shared" si="12"/>
        <v>826</v>
      </c>
      <c r="E123" s="32">
        <f t="shared" si="12"/>
        <v>852</v>
      </c>
      <c r="F123" s="32">
        <f t="shared" si="12"/>
        <v>820</v>
      </c>
      <c r="G123" s="32">
        <f t="shared" si="12"/>
        <v>714</v>
      </c>
      <c r="H123" s="32">
        <f t="shared" si="12"/>
        <v>723</v>
      </c>
      <c r="I123" s="32">
        <f t="shared" si="12"/>
        <v>723</v>
      </c>
      <c r="J123" s="32">
        <f>SUM(J113:J122)</f>
        <v>5527</v>
      </c>
      <c r="K123" s="33">
        <f>SUM(K113:K122)</f>
        <v>35</v>
      </c>
      <c r="L123" s="34">
        <f>IF(J123=0,"",SUM(J123/K123))</f>
        <v>157.9142857142857</v>
      </c>
    </row>
    <row r="124" spans="1:12" ht="16.5" thickBot="1">
      <c r="A124" s="50" t="s">
        <v>31</v>
      </c>
      <c r="B124" s="51"/>
      <c r="C124" s="35">
        <f>VLOOKUP(C111,'[1]Administratif'!$CT$5:$DO$17,9,FALSE)</f>
        <v>0</v>
      </c>
      <c r="D124" s="35">
        <f>VLOOKUP(D111,'[1]Administratif'!$CT$5:$DO$17,10,FALSE)</f>
        <v>607</v>
      </c>
      <c r="E124" s="35">
        <f>VLOOKUP(E111,'[1]Administratif'!$CT$5:$DO$17,11,FALSE)</f>
        <v>865</v>
      </c>
      <c r="F124" s="35">
        <f>VLOOKUP(F111,'[1]Administratif'!$CT$5:$DO$17,12,FALSE)</f>
        <v>694</v>
      </c>
      <c r="G124" s="35">
        <f>VLOOKUP(G111,'[1]Administratif'!$CT$5:$DO$13,13,FALSE)</f>
        <v>881</v>
      </c>
      <c r="H124" s="35">
        <f>VLOOKUP(H111,'[1]Administratif'!$CT$5:$DO$17,14,FALSE)</f>
        <v>671</v>
      </c>
      <c r="I124" s="35">
        <f>VLOOKUP(I111,'[1]Administratif'!$CT$5:$DO$17,15,FALSE)</f>
        <v>750</v>
      </c>
      <c r="J124" s="32">
        <f>SUM(C124:I124)</f>
        <v>4468</v>
      </c>
      <c r="K124" s="32">
        <f>SUM(VLOOKUP($C111,'[1]Administratif'!$CT$87:$ED$96,11,FALSE),VLOOKUP($D111,'[1]Administratif'!$CT$87:$ED$96,12,FALSE),VLOOKUP($E111,'[1]Administratif'!$CT$87:$ED$96,13,FALSE),VLOOKUP($F111,'[1]Administratif'!$CT$87:$ED$96,14,FALSE),VLOOKUP($G111,'[1]Administratif'!$CT$87:$ED$96,15,FALSE),VLOOKUP($H111,'[1]Administratif'!$CT$87:$ED$96,16,FALSE),VLOOKUP($I111,'[1]Administratif'!$CT$87:$ED$96,17,FALSE))</f>
        <v>30</v>
      </c>
      <c r="L124" s="36">
        <f>IF(J124=0,"",SUM(J124/K124))</f>
        <v>148.93333333333334</v>
      </c>
    </row>
    <row r="125" spans="1:12" ht="16.5" thickBot="1">
      <c r="A125" s="50" t="s">
        <v>32</v>
      </c>
      <c r="B125" s="51"/>
      <c r="C125" s="37">
        <f aca="true" t="shared" si="13" ref="C125:I125">IF(C123=0,"",IF(AND(C123=0,C124=0),"",IF(C123&gt;C124,3,(IF(C123&lt;C124,1,(IF(C123=C124,2)))))))</f>
        <v>3</v>
      </c>
      <c r="D125" s="37">
        <f t="shared" si="13"/>
        <v>3</v>
      </c>
      <c r="E125" s="37">
        <f t="shared" si="13"/>
        <v>1</v>
      </c>
      <c r="F125" s="37">
        <f t="shared" si="13"/>
        <v>3</v>
      </c>
      <c r="G125" s="37">
        <f t="shared" si="13"/>
        <v>1</v>
      </c>
      <c r="H125" s="37">
        <f t="shared" si="13"/>
        <v>3</v>
      </c>
      <c r="I125" s="37">
        <f t="shared" si="13"/>
        <v>1</v>
      </c>
      <c r="J125" s="32">
        <f>SUM(C125:I125)</f>
        <v>15</v>
      </c>
      <c r="K125" s="38"/>
      <c r="L125" s="39"/>
    </row>
    <row r="126" spans="1:12" ht="15.75">
      <c r="A126" s="52" t="s">
        <v>33</v>
      </c>
      <c r="B126" s="53"/>
      <c r="C126" s="40"/>
      <c r="D126" s="40"/>
      <c r="E126" s="40"/>
      <c r="F126" s="41"/>
      <c r="G126" s="41"/>
      <c r="H126" s="41"/>
      <c r="I126" s="41"/>
      <c r="J126" s="54"/>
      <c r="K126" s="55"/>
      <c r="L126" s="55"/>
    </row>
    <row r="127" spans="1:12" ht="18.75">
      <c r="A127" s="42" t="str">
        <f>A1</f>
        <v>CHAMPIONNAT DES CLUBS HOMMES 2016</v>
      </c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44"/>
    </row>
    <row r="128" spans="1:12" ht="18.75">
      <c r="A128" s="42" t="str">
        <f>A2</f>
        <v>REGIONALE 2B - 2ème Journée - 05/06/2016 - Evreux</v>
      </c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4"/>
    </row>
    <row r="129" spans="1:12" ht="173.25">
      <c r="A129" s="45" t="str">
        <f>'[1]Administratif'!J12</f>
        <v>AVEUGLE</v>
      </c>
      <c r="B129" s="46"/>
      <c r="C129" s="23" t="str">
        <f>VLOOKUP($A129,'[1]Administratif'!$BU$20:$CO$31,13,FALSE)</f>
        <v>LEZARD MONTIVILLIERS</v>
      </c>
      <c r="D129" s="23" t="str">
        <f>VLOOKUP($A129,'[1]Administratif'!$BU$20:$CO$31,14,FALSE)</f>
        <v>BC LA MIVOIE 2</v>
      </c>
      <c r="E129" s="23" t="str">
        <f>VLOOKUP($A129,'[1]Administratif'!$BU$20:$CO$31,15,FALSE)</f>
        <v>O'LL STARS ST MARCEL 2</v>
      </c>
      <c r="F129" s="23" t="str">
        <f>VLOOKUP($A129,'[1]Administratif'!$BU$20:$CO$31,16,FALSE)</f>
        <v>BC LAC DE CANIEL 2</v>
      </c>
      <c r="G129" s="23" t="str">
        <f>VLOOKUP($A129,'[1]Administratif'!$BU$20:$CO$31,17,FALSE)</f>
        <v>CS GRAVENCHON 2</v>
      </c>
      <c r="H129" s="23" t="str">
        <f>VLOOKUP($A129,'[1]Administratif'!$BU$20:$CO$31,18,FALSE)</f>
        <v>BCA EVREUX 3</v>
      </c>
      <c r="I129" s="23" t="str">
        <f>VLOOKUP($A129,'[1]Administratif'!$BU$20:$CO$31,19,FALSE)</f>
        <v>BCRD ROUEN 2</v>
      </c>
      <c r="J129" s="24" t="s">
        <v>10</v>
      </c>
      <c r="K129" s="24" t="s">
        <v>11</v>
      </c>
      <c r="L129" s="24" t="s">
        <v>12</v>
      </c>
    </row>
    <row r="130" spans="1:12" ht="15.75">
      <c r="A130" s="25" t="s">
        <v>13</v>
      </c>
      <c r="B130" s="26" t="s">
        <v>14</v>
      </c>
      <c r="C130" s="27">
        <f>VLOOKUP($A129,'[1]Administratif'!$J$5:$AV$16,16,FALSE)</f>
        <v>11</v>
      </c>
      <c r="D130" s="27">
        <f>VLOOKUP($A129,'[1]Administratif'!$J$5:$AV$16,17,FALSE)</f>
        <v>17</v>
      </c>
      <c r="E130" s="27">
        <f>VLOOKUP($A129,'[1]Administratif'!$J$5:$AV$16,18,FALSE)</f>
        <v>13</v>
      </c>
      <c r="F130" s="27">
        <f>VLOOKUP($A129,'[1]Administratif'!$J$5:$AV$16,19,FALSE)</f>
        <v>15</v>
      </c>
      <c r="G130" s="27">
        <f>VLOOKUP($A129,'[1]Administratif'!$J$5:$AV$16,20,FALSE)</f>
        <v>12</v>
      </c>
      <c r="H130" s="27">
        <f>VLOOKUP($A129,'[1]Administratif'!$J$5:$AV$16,21,FALSE)</f>
        <v>16</v>
      </c>
      <c r="I130" s="27">
        <f>VLOOKUP($A129,'[1]Administratif'!$J$5:$AV$16,22,FALSE)</f>
        <v>14</v>
      </c>
      <c r="J130" s="47"/>
      <c r="K130" s="48"/>
      <c r="L130" s="49"/>
    </row>
    <row r="131" spans="1:12" ht="15.75">
      <c r="A131" s="28">
        <f>'[1]Saisie'!E78</f>
        <v>0</v>
      </c>
      <c r="B131" s="29">
        <f>'[1]Saisie'!F78</f>
      </c>
      <c r="C131" s="30">
        <f>'[1]Saisie'!R78</f>
        <v>0</v>
      </c>
      <c r="D131" s="30">
        <f>'[1]Saisie'!S78</f>
        <v>0</v>
      </c>
      <c r="E131" s="30">
        <f>'[1]Saisie'!T78</f>
        <v>0</v>
      </c>
      <c r="F131" s="30">
        <f>'[1]Saisie'!U78</f>
        <v>0</v>
      </c>
      <c r="G131" s="30">
        <f>'[1]Saisie'!V78</f>
        <v>0</v>
      </c>
      <c r="H131" s="30">
        <f>'[1]Saisie'!W78</f>
        <v>0</v>
      </c>
      <c r="I131" s="30">
        <f>'[1]Saisie'!X78</f>
        <v>0</v>
      </c>
      <c r="J131" s="30">
        <f>'[1]Saisie'!Y78</f>
      </c>
      <c r="K131" s="30">
        <f>'[1]Saisie'!Z78</f>
      </c>
      <c r="L131" s="31">
        <f>'[1]Saisie'!AA78</f>
      </c>
    </row>
    <row r="132" spans="1:12" ht="15.75">
      <c r="A132" s="28">
        <f>'[1]Saisie'!E79</f>
        <v>0</v>
      </c>
      <c r="B132" s="29">
        <f>'[1]Saisie'!F79</f>
      </c>
      <c r="C132" s="30">
        <f>'[1]Saisie'!R79</f>
        <v>0</v>
      </c>
      <c r="D132" s="30">
        <f>'[1]Saisie'!S79</f>
        <v>0</v>
      </c>
      <c r="E132" s="30">
        <f>'[1]Saisie'!T79</f>
        <v>0</v>
      </c>
      <c r="F132" s="30">
        <f>'[1]Saisie'!U79</f>
        <v>0</v>
      </c>
      <c r="G132" s="30">
        <f>'[1]Saisie'!V79</f>
        <v>0</v>
      </c>
      <c r="H132" s="30">
        <f>'[1]Saisie'!W79</f>
        <v>0</v>
      </c>
      <c r="I132" s="30">
        <f>'[1]Saisie'!X79</f>
        <v>0</v>
      </c>
      <c r="J132" s="30">
        <f>'[1]Saisie'!Y79</f>
      </c>
      <c r="K132" s="30">
        <f>'[1]Saisie'!Z79</f>
      </c>
      <c r="L132" s="31">
        <f>'[1]Saisie'!AA79</f>
      </c>
    </row>
    <row r="133" spans="1:12" ht="15.75">
      <c r="A133" s="28">
        <f>'[1]Saisie'!E80</f>
        <v>0</v>
      </c>
      <c r="B133" s="29">
        <f>'[1]Saisie'!F80</f>
      </c>
      <c r="C133" s="30">
        <f>'[1]Saisie'!R80</f>
        <v>0</v>
      </c>
      <c r="D133" s="30">
        <f>'[1]Saisie'!S80</f>
        <v>0</v>
      </c>
      <c r="E133" s="30">
        <f>'[1]Saisie'!T80</f>
        <v>0</v>
      </c>
      <c r="F133" s="30">
        <f>'[1]Saisie'!U80</f>
        <v>0</v>
      </c>
      <c r="G133" s="30">
        <f>'[1]Saisie'!V80</f>
        <v>0</v>
      </c>
      <c r="H133" s="30">
        <f>'[1]Saisie'!W80</f>
        <v>0</v>
      </c>
      <c r="I133" s="30">
        <f>'[1]Saisie'!X80</f>
        <v>0</v>
      </c>
      <c r="J133" s="30">
        <f>'[1]Saisie'!Y80</f>
      </c>
      <c r="K133" s="30">
        <f>'[1]Saisie'!Z80</f>
      </c>
      <c r="L133" s="31">
        <f>'[1]Saisie'!AA80</f>
      </c>
    </row>
    <row r="134" spans="1:12" ht="15.75">
      <c r="A134" s="28">
        <f>'[1]Saisie'!E81</f>
        <v>0</v>
      </c>
      <c r="B134" s="29">
        <f>'[1]Saisie'!F81</f>
      </c>
      <c r="C134" s="30">
        <f>'[1]Saisie'!R81</f>
        <v>0</v>
      </c>
      <c r="D134" s="30">
        <f>'[1]Saisie'!S81</f>
        <v>0</v>
      </c>
      <c r="E134" s="30">
        <f>'[1]Saisie'!T81</f>
        <v>0</v>
      </c>
      <c r="F134" s="30">
        <f>'[1]Saisie'!U81</f>
        <v>0</v>
      </c>
      <c r="G134" s="30">
        <f>'[1]Saisie'!V81</f>
        <v>0</v>
      </c>
      <c r="H134" s="30">
        <f>'[1]Saisie'!W81</f>
        <v>0</v>
      </c>
      <c r="I134" s="30">
        <f>'[1]Saisie'!X81</f>
        <v>0</v>
      </c>
      <c r="J134" s="30">
        <f>'[1]Saisie'!Y81</f>
      </c>
      <c r="K134" s="30">
        <f>'[1]Saisie'!Z81</f>
      </c>
      <c r="L134" s="31">
        <f>'[1]Saisie'!AA81</f>
      </c>
    </row>
    <row r="135" spans="1:12" ht="15.75">
      <c r="A135" s="28">
        <f>'[1]Saisie'!E82</f>
        <v>0</v>
      </c>
      <c r="B135" s="29">
        <f>'[1]Saisie'!F82</f>
      </c>
      <c r="C135" s="30">
        <f>'[1]Saisie'!R82</f>
        <v>0</v>
      </c>
      <c r="D135" s="30">
        <f>'[1]Saisie'!S82</f>
        <v>0</v>
      </c>
      <c r="E135" s="30">
        <f>'[1]Saisie'!T82</f>
        <v>0</v>
      </c>
      <c r="F135" s="30">
        <f>'[1]Saisie'!U82</f>
        <v>0</v>
      </c>
      <c r="G135" s="30">
        <f>'[1]Saisie'!V82</f>
        <v>0</v>
      </c>
      <c r="H135" s="30">
        <f>'[1]Saisie'!W82</f>
        <v>0</v>
      </c>
      <c r="I135" s="30">
        <f>'[1]Saisie'!X82</f>
        <v>0</v>
      </c>
      <c r="J135" s="30">
        <f>'[1]Saisie'!Y82</f>
      </c>
      <c r="K135" s="30">
        <f>'[1]Saisie'!Z82</f>
      </c>
      <c r="L135" s="31">
        <f>'[1]Saisie'!AA82</f>
      </c>
    </row>
    <row r="136" spans="1:12" ht="15.75">
      <c r="A136" s="28">
        <f>'[1]Saisie'!E83</f>
        <v>0</v>
      </c>
      <c r="B136" s="29">
        <f>'[1]Saisie'!F83</f>
      </c>
      <c r="C136" s="30">
        <f>'[1]Saisie'!R83</f>
        <v>0</v>
      </c>
      <c r="D136" s="30">
        <f>'[1]Saisie'!S83</f>
        <v>0</v>
      </c>
      <c r="E136" s="30">
        <f>'[1]Saisie'!T83</f>
        <v>0</v>
      </c>
      <c r="F136" s="30">
        <f>'[1]Saisie'!U83</f>
        <v>0</v>
      </c>
      <c r="G136" s="30">
        <f>'[1]Saisie'!V83</f>
        <v>0</v>
      </c>
      <c r="H136" s="30">
        <f>'[1]Saisie'!W83</f>
        <v>0</v>
      </c>
      <c r="I136" s="30">
        <f>'[1]Saisie'!X83</f>
        <v>0</v>
      </c>
      <c r="J136" s="30">
        <f>'[1]Saisie'!Y83</f>
      </c>
      <c r="K136" s="30">
        <f>'[1]Saisie'!Z83</f>
      </c>
      <c r="L136" s="31">
        <f>'[1]Saisie'!AA83</f>
      </c>
    </row>
    <row r="137" spans="1:12" ht="15.75">
      <c r="A137" s="28">
        <f>'[1]Saisie'!E84</f>
        <v>0</v>
      </c>
      <c r="B137" s="29">
        <f>'[1]Saisie'!F84</f>
      </c>
      <c r="C137" s="30">
        <f>'[1]Saisie'!R84</f>
        <v>0</v>
      </c>
      <c r="D137" s="30">
        <f>'[1]Saisie'!S84</f>
        <v>0</v>
      </c>
      <c r="E137" s="30">
        <f>'[1]Saisie'!T84</f>
        <v>0</v>
      </c>
      <c r="F137" s="30">
        <f>'[1]Saisie'!U84</f>
        <v>0</v>
      </c>
      <c r="G137" s="30">
        <f>'[1]Saisie'!V84</f>
        <v>0</v>
      </c>
      <c r="H137" s="30">
        <f>'[1]Saisie'!W84</f>
        <v>0</v>
      </c>
      <c r="I137" s="30">
        <f>'[1]Saisie'!X84</f>
        <v>0</v>
      </c>
      <c r="J137" s="30">
        <f>'[1]Saisie'!Y84</f>
      </c>
      <c r="K137" s="30">
        <f>'[1]Saisie'!Z84</f>
      </c>
      <c r="L137" s="31">
        <f>'[1]Saisie'!AA84</f>
      </c>
    </row>
    <row r="138" spans="1:12" ht="15.75">
      <c r="A138" s="28">
        <f>'[1]Saisie'!E85</f>
        <v>0</v>
      </c>
      <c r="B138" s="29">
        <f>'[1]Saisie'!F85</f>
      </c>
      <c r="C138" s="30">
        <f>'[1]Saisie'!R85</f>
        <v>0</v>
      </c>
      <c r="D138" s="30">
        <f>'[1]Saisie'!S85</f>
        <v>0</v>
      </c>
      <c r="E138" s="30">
        <f>'[1]Saisie'!T85</f>
        <v>0</v>
      </c>
      <c r="F138" s="30">
        <f>'[1]Saisie'!U85</f>
        <v>0</v>
      </c>
      <c r="G138" s="30">
        <f>'[1]Saisie'!V85</f>
        <v>0</v>
      </c>
      <c r="H138" s="30">
        <f>'[1]Saisie'!W85</f>
        <v>0</v>
      </c>
      <c r="I138" s="30">
        <f>'[1]Saisie'!X85</f>
        <v>0</v>
      </c>
      <c r="J138" s="30">
        <f>'[1]Saisie'!Y85</f>
      </c>
      <c r="K138" s="30">
        <f>'[1]Saisie'!Z85</f>
      </c>
      <c r="L138" s="31">
        <f>'[1]Saisie'!AA85</f>
      </c>
    </row>
    <row r="139" spans="1:12" ht="15.75">
      <c r="A139" s="28">
        <f>'[1]Saisie'!E86</f>
        <v>0</v>
      </c>
      <c r="B139" s="29">
        <f>'[1]Saisie'!F86</f>
      </c>
      <c r="C139" s="30">
        <f>'[1]Saisie'!R86</f>
        <v>0</v>
      </c>
      <c r="D139" s="30">
        <f>'[1]Saisie'!S86</f>
        <v>0</v>
      </c>
      <c r="E139" s="30">
        <f>'[1]Saisie'!T86</f>
        <v>0</v>
      </c>
      <c r="F139" s="30">
        <f>'[1]Saisie'!U86</f>
        <v>0</v>
      </c>
      <c r="G139" s="30">
        <f>'[1]Saisie'!V86</f>
        <v>0</v>
      </c>
      <c r="H139" s="30">
        <f>'[1]Saisie'!W86</f>
        <v>0</v>
      </c>
      <c r="I139" s="30">
        <f>'[1]Saisie'!X86</f>
        <v>0</v>
      </c>
      <c r="J139" s="30">
        <f>'[1]Saisie'!Y86</f>
      </c>
      <c r="K139" s="30">
        <f>'[1]Saisie'!Z86</f>
      </c>
      <c r="L139" s="31">
        <f>'[1]Saisie'!AA86</f>
      </c>
    </row>
    <row r="140" spans="1:12" ht="16.5" thickBot="1">
      <c r="A140" s="28">
        <f>'[1]Saisie'!E87</f>
        <v>0</v>
      </c>
      <c r="B140" s="29">
        <f>'[1]Saisie'!F87</f>
      </c>
      <c r="C140" s="30">
        <f>'[1]Saisie'!R87</f>
        <v>0</v>
      </c>
      <c r="D140" s="30">
        <f>'[1]Saisie'!S87</f>
        <v>0</v>
      </c>
      <c r="E140" s="30">
        <f>'[1]Saisie'!T87</f>
        <v>0</v>
      </c>
      <c r="F140" s="30">
        <f>'[1]Saisie'!U87</f>
        <v>0</v>
      </c>
      <c r="G140" s="30">
        <f>'[1]Saisie'!V87</f>
        <v>0</v>
      </c>
      <c r="H140" s="30">
        <f>'[1]Saisie'!W87</f>
        <v>0</v>
      </c>
      <c r="I140" s="30">
        <f>'[1]Saisie'!X87</f>
        <v>0</v>
      </c>
      <c r="J140" s="30">
        <f>'[1]Saisie'!Y87</f>
      </c>
      <c r="K140" s="30">
        <f>'[1]Saisie'!Z87</f>
      </c>
      <c r="L140" s="31">
        <f>'[1]Saisie'!AA87</f>
      </c>
    </row>
    <row r="141" spans="1:12" ht="16.5" thickBot="1">
      <c r="A141" s="50" t="s">
        <v>30</v>
      </c>
      <c r="B141" s="51"/>
      <c r="C141" s="32">
        <f aca="true" t="shared" si="14" ref="C141:I141">SUM(C131:C140)</f>
        <v>0</v>
      </c>
      <c r="D141" s="32">
        <f t="shared" si="14"/>
        <v>0</v>
      </c>
      <c r="E141" s="32">
        <f t="shared" si="14"/>
        <v>0</v>
      </c>
      <c r="F141" s="32">
        <f t="shared" si="14"/>
        <v>0</v>
      </c>
      <c r="G141" s="32">
        <f t="shared" si="14"/>
        <v>0</v>
      </c>
      <c r="H141" s="32">
        <f t="shared" si="14"/>
        <v>0</v>
      </c>
      <c r="I141" s="32">
        <f t="shared" si="14"/>
        <v>0</v>
      </c>
      <c r="J141" s="32">
        <f>SUM(J131:J140)</f>
        <v>0</v>
      </c>
      <c r="K141" s="33">
        <f>SUM(K131:K140)</f>
        <v>0</v>
      </c>
      <c r="L141" s="34">
        <f>IF(J141=0,"",SUM(J141/K141))</f>
      </c>
    </row>
    <row r="142" spans="1:12" ht="16.5" thickBot="1">
      <c r="A142" s="50" t="s">
        <v>31</v>
      </c>
      <c r="B142" s="51"/>
      <c r="C142" s="35">
        <f>VLOOKUP(C129,'[1]Administratif'!$CT$5:$DO$17,9,FALSE)</f>
        <v>869</v>
      </c>
      <c r="D142" s="35">
        <f>VLOOKUP(D129,'[1]Administratif'!$CT$5:$DO$17,10,FALSE)</f>
        <v>802</v>
      </c>
      <c r="E142" s="35">
        <f>VLOOKUP(E129,'[1]Administratif'!$CT$5:$DO$17,11,FALSE)</f>
        <v>828</v>
      </c>
      <c r="F142" s="35">
        <f>VLOOKUP(F129,'[1]Administratif'!$CT$5:$DO$17,12,FALSE)</f>
        <v>812</v>
      </c>
      <c r="G142" s="35">
        <f>VLOOKUP(G129,'[1]Administratif'!$CT$5:$DO$13,13,FALSE)</f>
        <v>785</v>
      </c>
      <c r="H142" s="35">
        <f>VLOOKUP(H129,'[1]Administratif'!$CT$5:$DO$17,14,FALSE)</f>
        <v>601</v>
      </c>
      <c r="I142" s="35">
        <f>VLOOKUP(I129,'[1]Administratif'!$CT$5:$DO$17,15,FALSE)</f>
        <v>816</v>
      </c>
      <c r="J142" s="32">
        <f>SUM(C142:I142)</f>
        <v>5513</v>
      </c>
      <c r="K142" s="32">
        <f>SUM(VLOOKUP($C129,'[1]Administratif'!$CT$87:$ED$96,11,FALSE),VLOOKUP($D129,'[1]Administratif'!$CT$87:$ED$96,12,FALSE),VLOOKUP($E129,'[1]Administratif'!$CT$87:$ED$96,13,FALSE),VLOOKUP($F129,'[1]Administratif'!$CT$87:$ED$96,14,FALSE),VLOOKUP($G129,'[1]Administratif'!$CT$87:$ED$96,15,FALSE),VLOOKUP($H129,'[1]Administratif'!$CT$87:$ED$96,16,FALSE),VLOOKUP($I129,'[1]Administratif'!$CT$87:$ED$96,17,FALSE))</f>
        <v>35</v>
      </c>
      <c r="L142" s="36">
        <f>IF(J142=0,"",SUM(J142/K142))</f>
        <v>157.5142857142857</v>
      </c>
    </row>
    <row r="143" spans="1:12" ht="16.5" thickBot="1">
      <c r="A143" s="50" t="s">
        <v>32</v>
      </c>
      <c r="B143" s="51"/>
      <c r="C143" s="37">
        <f aca="true" t="shared" si="15" ref="C143:I143">IF(C141=0,"",IF(AND(C141=0,C142=0),"",IF(C141&gt;C142,3,(IF(C141&lt;C142,1,(IF(C141=C142,2)))))))</f>
      </c>
      <c r="D143" s="37">
        <f t="shared" si="15"/>
      </c>
      <c r="E143" s="37">
        <f t="shared" si="15"/>
      </c>
      <c r="F143" s="37">
        <f t="shared" si="15"/>
      </c>
      <c r="G143" s="37">
        <f t="shared" si="15"/>
      </c>
      <c r="H143" s="37">
        <f t="shared" si="15"/>
      </c>
      <c r="I143" s="37">
        <f t="shared" si="15"/>
      </c>
      <c r="J143" s="32">
        <f>SUM(C143:I143)</f>
        <v>0</v>
      </c>
      <c r="K143" s="38"/>
      <c r="L143" s="39"/>
    </row>
    <row r="144" spans="1:12" ht="15.75">
      <c r="A144" s="52" t="s">
        <v>33</v>
      </c>
      <c r="B144" s="53"/>
      <c r="C144" s="40"/>
      <c r="D144" s="40"/>
      <c r="E144" s="40"/>
      <c r="F144" s="41"/>
      <c r="G144" s="41"/>
      <c r="H144" s="41"/>
      <c r="I144" s="41"/>
      <c r="J144" s="54"/>
      <c r="K144" s="55"/>
      <c r="L144" s="55"/>
    </row>
  </sheetData>
  <sheetProtection/>
  <mergeCells count="58">
    <mergeCell ref="A129:B129"/>
    <mergeCell ref="J130:L130"/>
    <mergeCell ref="A141:B141"/>
    <mergeCell ref="A142:B142"/>
    <mergeCell ref="A143:B143"/>
    <mergeCell ref="A144:B144"/>
    <mergeCell ref="J144:L144"/>
    <mergeCell ref="A111:B111"/>
    <mergeCell ref="J112:L112"/>
    <mergeCell ref="A123:B123"/>
    <mergeCell ref="A124:B124"/>
    <mergeCell ref="A125:B125"/>
    <mergeCell ref="A126:B126"/>
    <mergeCell ref="J126:L126"/>
    <mergeCell ref="A93:B93"/>
    <mergeCell ref="J94:L94"/>
    <mergeCell ref="A105:B105"/>
    <mergeCell ref="A106:B106"/>
    <mergeCell ref="A107:B107"/>
    <mergeCell ref="A108:B108"/>
    <mergeCell ref="J108:L108"/>
    <mergeCell ref="A75:B75"/>
    <mergeCell ref="J76:L76"/>
    <mergeCell ref="A87:B87"/>
    <mergeCell ref="A88:B88"/>
    <mergeCell ref="A89:B89"/>
    <mergeCell ref="A90:B90"/>
    <mergeCell ref="J90:L90"/>
    <mergeCell ref="J58:L58"/>
    <mergeCell ref="A69:B69"/>
    <mergeCell ref="A70:B70"/>
    <mergeCell ref="A71:B71"/>
    <mergeCell ref="A72:B72"/>
    <mergeCell ref="J72:L72"/>
    <mergeCell ref="A51:B51"/>
    <mergeCell ref="A52:B52"/>
    <mergeCell ref="A53:B53"/>
    <mergeCell ref="A54:B54"/>
    <mergeCell ref="J54:L54"/>
    <mergeCell ref="A57:B57"/>
    <mergeCell ref="A34:B34"/>
    <mergeCell ref="A35:B35"/>
    <mergeCell ref="A36:B36"/>
    <mergeCell ref="J36:L36"/>
    <mergeCell ref="A39:B39"/>
    <mergeCell ref="J40:L40"/>
    <mergeCell ref="A17:B17"/>
    <mergeCell ref="A18:B18"/>
    <mergeCell ref="J18:L18"/>
    <mergeCell ref="A21:B21"/>
    <mergeCell ref="J22:L22"/>
    <mergeCell ref="A33:B33"/>
    <mergeCell ref="A1:L1"/>
    <mergeCell ref="A2:L2"/>
    <mergeCell ref="A3:B3"/>
    <mergeCell ref="J4:L4"/>
    <mergeCell ref="A15:B15"/>
    <mergeCell ref="A16:B16"/>
  </mergeCells>
  <conditionalFormatting sqref="K5:L14 C5:I14 K23:L32 C23:I32 K41:L50 C41:I50 K59:L68 C59:I68 K77:L86 C77:I86 K95:L104 C95:I104 K113:L122 C113:I122 K131:L140 C131:I140">
    <cfRule type="cellIs" priority="1" dxfId="6" operator="greaterThanOrEqual" stopIfTrue="1">
      <formula>200</formula>
    </cfRule>
  </conditionalFormatting>
  <conditionalFormatting sqref="L105:L106 L15:L16 L123:L124 L33:L34 L51:L52 L69:L70 L87:L88 L141:L142">
    <cfRule type="cellIs" priority="2" dxfId="7" operator="greaterThanOrEqual" stopIfTrue="1">
      <formula>200</formula>
    </cfRule>
  </conditionalFormatting>
  <conditionalFormatting sqref="C123:I124 C105:I106 C15:I16 C33:I34 C51:I52 C69:I70 C87:I88 C141:I142">
    <cfRule type="cellIs" priority="3" dxfId="7" operator="greaterThanOrEqual" stopIfTrue="1">
      <formula>1000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ALBERT</dc:creator>
  <cp:keywords/>
  <dc:description/>
  <cp:lastModifiedBy>James ALBERT</cp:lastModifiedBy>
  <cp:lastPrinted>2016-06-06T14:36:27Z</cp:lastPrinted>
  <dcterms:created xsi:type="dcterms:W3CDTF">2016-06-06T14:30:57Z</dcterms:created>
  <dcterms:modified xsi:type="dcterms:W3CDTF">2016-06-08T09:54:52Z</dcterms:modified>
  <cp:category/>
  <cp:version/>
  <cp:contentType/>
  <cp:contentStatus/>
</cp:coreProperties>
</file>